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TRANSPARENCIA FEDERAL\3ER TRIMESTRE\"/>
    </mc:Choice>
  </mc:AlternateContent>
  <bookViews>
    <workbookView xWindow="0" yWindow="0" windowWidth="28800" windowHeight="10935"/>
  </bookViews>
  <sheets>
    <sheet name="Reporte de Formatos" sheetId="1" r:id="rId1"/>
  </sheets>
  <calcPr calcId="152511" calcOnSave="0" concurrentCalc="0"/>
</workbook>
</file>

<file path=xl/calcChain.xml><?xml version="1.0" encoding="utf-8"?>
<calcChain xmlns="http://schemas.openxmlformats.org/spreadsheetml/2006/main">
  <c r="I75" i="1" l="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<sst xmlns="http://schemas.openxmlformats.org/spreadsheetml/2006/main" count="406" uniqueCount="193">
  <si>
    <t>50031</t>
  </si>
  <si>
    <t>TÍTULO</t>
  </si>
  <si>
    <t>NOMBRE CORTO</t>
  </si>
  <si>
    <t>DESCRIPCIÓN</t>
  </si>
  <si>
    <t>Informe financiero_Gasto por Capítulo, Concepto y Partida</t>
  </si>
  <si>
    <t>LGT_ART70_FXXXIA_2018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</si>
  <si>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</si>
  <si>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</si>
  <si>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</si>
  <si>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</si>
  <si>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</si>
  <si>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</si>
  <si>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</si>
  <si>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</si>
  <si>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454541</t>
  </si>
  <si>
    <t>454550</t>
  </si>
  <si>
    <t>454551</t>
  </si>
  <si>
    <t>454542</t>
  </si>
  <si>
    <t>454556</t>
  </si>
  <si>
    <t>454543</t>
  </si>
  <si>
    <t>454557</t>
  </si>
  <si>
    <t>454544</t>
  </si>
  <si>
    <t>454558</t>
  </si>
  <si>
    <t>454545</t>
  </si>
  <si>
    <t>454546</t>
  </si>
  <si>
    <t>454559</t>
  </si>
  <si>
    <t>454547</t>
  </si>
  <si>
    <t>454548</t>
  </si>
  <si>
    <t>454549</t>
  </si>
  <si>
    <t>454552</t>
  </si>
  <si>
    <t>454553</t>
  </si>
  <si>
    <t>454554</t>
  </si>
  <si>
    <t>454555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</si>
  <si>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</si>
  <si>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</si>
  <si>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</si>
  <si>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</si>
  <si>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</si>
  <si>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</si>
  <si>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</si>
  <si>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</si>
  <si>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</si>
  <si>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</si>
  <si>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</si>
  <si>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</si>
  <si>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</si>
  <si>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</si>
  <si>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</si>
  <si>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</si>
  <si>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</si>
  <si>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</si>
  <si>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</si>
  <si>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</si>
  <si>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Recursos Financieros </t>
  </si>
  <si>
    <t>Las cifras de los momentos presupuestales son acumuladas a la fecha del trimestres que se informa.</t>
  </si>
  <si>
    <t xml:space="preserve">     113</t>
  </si>
  <si>
    <t xml:space="preserve">     121</t>
  </si>
  <si>
    <t xml:space="preserve">     131</t>
  </si>
  <si>
    <t xml:space="preserve">     132</t>
  </si>
  <si>
    <t xml:space="preserve">     134</t>
  </si>
  <si>
    <t xml:space="preserve">     141</t>
  </si>
  <si>
    <t xml:space="preserve">     142</t>
  </si>
  <si>
    <t xml:space="preserve">     144</t>
  </si>
  <si>
    <t xml:space="preserve">     151</t>
  </si>
  <si>
    <t xml:space="preserve">     154</t>
  </si>
  <si>
    <t xml:space="preserve">     159</t>
  </si>
  <si>
    <t xml:space="preserve">     161</t>
  </si>
  <si>
    <t xml:space="preserve">     171</t>
  </si>
  <si>
    <t xml:space="preserve">     211</t>
  </si>
  <si>
    <t xml:space="preserve">     212</t>
  </si>
  <si>
    <t xml:space="preserve">     214</t>
  </si>
  <si>
    <t xml:space="preserve">     215</t>
  </si>
  <si>
    <t xml:space="preserve">     216</t>
  </si>
  <si>
    <t xml:space="preserve">     217</t>
  </si>
  <si>
    <t xml:space="preserve">     221</t>
  </si>
  <si>
    <t xml:space="preserve">     223</t>
  </si>
  <si>
    <t xml:space="preserve">     246</t>
  </si>
  <si>
    <t xml:space="preserve">     248</t>
  </si>
  <si>
    <t xml:space="preserve">     249</t>
  </si>
  <si>
    <t xml:space="preserve">     253</t>
  </si>
  <si>
    <t xml:space="preserve">     261</t>
  </si>
  <si>
    <t xml:space="preserve">     271</t>
  </si>
  <si>
    <t xml:space="preserve">     272</t>
  </si>
  <si>
    <t xml:space="preserve">     291</t>
  </si>
  <si>
    <t xml:space="preserve">     292</t>
  </si>
  <si>
    <t xml:space="preserve">     294</t>
  </si>
  <si>
    <t xml:space="preserve">     311</t>
  </si>
  <si>
    <t xml:space="preserve">     313</t>
  </si>
  <si>
    <t xml:space="preserve">     314</t>
  </si>
  <si>
    <t xml:space="preserve">     317</t>
  </si>
  <si>
    <t xml:space="preserve">     318</t>
  </si>
  <si>
    <t xml:space="preserve">     322</t>
  </si>
  <si>
    <t xml:space="preserve">     327</t>
  </si>
  <si>
    <t xml:space="preserve">     331</t>
  </si>
  <si>
    <t xml:space="preserve">     333</t>
  </si>
  <si>
    <t xml:space="preserve">     334</t>
  </si>
  <si>
    <t xml:space="preserve">     335</t>
  </si>
  <si>
    <t xml:space="preserve">     336</t>
  </si>
  <si>
    <t xml:space="preserve">     338</t>
  </si>
  <si>
    <t xml:space="preserve">     345</t>
  </si>
  <si>
    <t xml:space="preserve">     351</t>
  </si>
  <si>
    <t xml:space="preserve">     352</t>
  </si>
  <si>
    <t xml:space="preserve">     353</t>
  </si>
  <si>
    <t xml:space="preserve">     355</t>
  </si>
  <si>
    <t xml:space="preserve">     357</t>
  </si>
  <si>
    <t xml:space="preserve">     358</t>
  </si>
  <si>
    <t xml:space="preserve">     359</t>
  </si>
  <si>
    <t xml:space="preserve">     361</t>
  </si>
  <si>
    <t xml:space="preserve">     371</t>
  </si>
  <si>
    <t xml:space="preserve">     375</t>
  </si>
  <si>
    <t xml:space="preserve">     376</t>
  </si>
  <si>
    <t xml:space="preserve">     379</t>
  </si>
  <si>
    <t xml:space="preserve">     381</t>
  </si>
  <si>
    <t xml:space="preserve">     383</t>
  </si>
  <si>
    <t xml:space="preserve">     385</t>
  </si>
  <si>
    <t xml:space="preserve">     392</t>
  </si>
  <si>
    <t xml:space="preserve">     395</t>
  </si>
  <si>
    <t xml:space="preserve">     398</t>
  </si>
  <si>
    <t xml:space="preserve">     399</t>
  </si>
  <si>
    <t xml:space="preserve">     442</t>
  </si>
  <si>
    <t xml:space="preserve">     511</t>
  </si>
  <si>
    <t xml:space="preserve">     515</t>
  </si>
  <si>
    <t xml:space="preserve">     521</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</si>
  <si>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</si>
  <si>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</si>
  <si>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</si>
  <si>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</si>
  <si>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</si>
  <si>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</si>
  <si>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</si>
  <si>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</si>
  <si>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</si>
  <si>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</si>
  <si>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</si>
  <si>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PREVISIONES DE CARÁCTER LABORAL, ECONÓMICA Y DE SEGURIDAD SOCIAL</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</si>
  <si>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</si>
  <si>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</si>
  <si>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</si>
  <si>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</si>
  <si>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</si>
  <si>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</si>
  <si>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</si>
  <si>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</si>
  <si>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</si>
  <si>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</si>
  <si>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MATERIALES COMPLEMENTARIOS</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</si>
  <si>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</si>
  <si>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</si>
  <si>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</si>
  <si>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</si>
  <si>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</si>
  <si>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</si>
  <si>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</si>
  <si>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</si>
  <si>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</si>
  <si>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</si>
  <si>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</si>
  <si>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</si>
  <si>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</si>
  <si>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</si>
  <si>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</si>
  <si>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</si>
  <si>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</si>
  <si>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</si>
  <si>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</si>
  <si>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</si>
  <si>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</si>
  <si>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</si>
  <si>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</si>
  <si>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</si>
  <si>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</si>
  <si>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</si>
  <si>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</si>
  <si>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</si>
  <si>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</si>
  <si>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</si>
  <si>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</si>
  <si>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</si>
  <si>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</si>
  <si>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</si>
  <si>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</si>
  <si>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</si>
  <si>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</si>
  <si>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</si>
  <si>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PENAS, MULTAS, ACCESORIOS Y ACTUALIZACIONES</t>
  </si>
  <si>
    <t>IMPUESTO SOBRE NÓMINAS Y OTROS QUE SE DERIVEN DE UNA RELACIÓN LABORAL</t>
  </si>
  <si>
    <t>OTROS SERVICIOS GENERALES</t>
  </si>
  <si>
    <t>BECAS Y OTRAS AYUDAS PARA PROGRAMAS DE CAPACITACIÓN</t>
  </si>
  <si>
    <t>MUEBLES DE OFICINA Y ESTANTERÍA</t>
  </si>
  <si>
    <t>EQUIPO DE CÓMPUTO Y DE TECNOLOGÍA DE LA INFORMACIÓN</t>
  </si>
  <si>
    <t>EQUIPOS Y APARATOS AUDIOVISUALES</t>
  </si>
  <si>
    <t>http://encino.colson.edu.mx/Transparencia/recfin/ANEXO%20VARIACIONES.pdf</t>
  </si>
  <si>
    <t>http://encino.colson.edu.mx/Transparencia/recfin/ETCA-II-13.pdf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</si>
</sst>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name val="Calibri"/>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lignment vertical="top" wrapText="1"/>
    </xf>
    <xf numFmtId="0" fontId="2" fillId="3" borderId="2" xfId="0" applyFont="1" applyFill="1" applyBorder="1" applyAlignment="1">
      <alignment horizontal="center" wrapText="1"/>
    </xf>
    <xf numFmtId="3" fontId="3" fillId="0" borderId="0" xfId="0" applyNumberFormat="1" applyFont="1" applyBorder="1" applyAlignment="1">
      <alignment horizontal="right" vertical="top" wrapText="1"/>
    </xf>
    <xf numFmtId="0" fontId="4" fillId="0" borderId="0" xfId="1"/>
    <xf numFmtId="0" fontId="5" fillId="0" borderId="0" xfId="0" applyFont="1"/>
    <xf numFmtId="0" fontId="0" fillId="0" borderId="3" xfId="0" applyBorder="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recfin/ANEXO%20VARIACIONES.pdf" TargetMode="External"/><Relationship Id="rId3" Type="http://schemas.openxmlformats.org/officeDocument/2006/relationships/hyperlink" Target="http://encino.colson.edu.mx/Transparencia/recfin/ANEXO%20VARIACIONES.pdf" TargetMode="External"/><Relationship Id="rId7" Type="http://schemas.openxmlformats.org/officeDocument/2006/relationships/hyperlink" Target="http://encino.colson.edu.mx/Transparencia/recfin/ANEXO%20VARIACIONES.pdf" TargetMode="External"/><Relationship Id="rId2" Type="http://schemas.openxmlformats.org/officeDocument/2006/relationships/hyperlink" Target="http://encino.colson.edu.mx/Transparencia/recfin/ETCA-II-13.pdf" TargetMode="External"/><Relationship Id="rId1" Type="http://schemas.openxmlformats.org/officeDocument/2006/relationships/hyperlink" Target="http://encino.colson.edu.mx/Transparencia/recfin/ANEXO%20VARIACIONES.pdf" TargetMode="External"/><Relationship Id="rId6" Type="http://schemas.openxmlformats.org/officeDocument/2006/relationships/hyperlink" Target="http://encino.colson.edu.mx/Transparencia/recfin/ANEXO%20VARIACIONES.pdf" TargetMode="External"/><Relationship Id="rId11" Type="http://schemas.openxmlformats.org/officeDocument/2006/relationships/printerSettings" Target="../printerSettings/printerSettings1.bin"/><Relationship Id="rId5" Type="http://schemas.openxmlformats.org/officeDocument/2006/relationships/hyperlink" Target="http://encino.colson.edu.mx/Transparencia/recfin/ANEXO%20VARIACIONES.pdf" TargetMode="External"/><Relationship Id="rId10" Type="http://schemas.openxmlformats.org/officeDocument/2006/relationships/hyperlink" Target="http://encino.colson.edu.mx/Transparencia/recfin/ETCA-II-13.pdf" TargetMode="External"/><Relationship Id="rId4" Type="http://schemas.openxmlformats.org/officeDocument/2006/relationships/hyperlink" Target="http://encino.colson.edu.mx/Transparencia/recfin/ANEXO%20VARIACIONES.pdf" TargetMode="External"/><Relationship Id="rId9" Type="http://schemas.openxmlformats.org/officeDocument/2006/relationships/hyperlink" Target="http://encino.colson.edu.mx/Transparencia/recfin/ANEXO%20VARI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abSelected="1" topLeftCell="Q59" workbookViewId="0">
      <selection activeCell="T59" sqref="T1:BG1048576"/>
    </sheetView>
  </sheetViews>
  <sheetFormatPr baseColWidth="10" defaultColWidth="9.140625" defaultRowHeight="15" x14ac:dyDescent="0.25"/>
  <cols>
    <col min="1" max="1" width="8" bestFit="1" customWidth="1"/>
    <col min="2" max="2" width="16" customWidth="1"/>
    <col min="3" max="3" width="13.85546875" customWidth="1"/>
    <col min="4" max="4" width="10.85546875" customWidth="1"/>
    <col min="5" max="5" width="19.28515625" customWidth="1"/>
    <col min="6" max="6" width="9.5703125" customWidth="1"/>
    <col min="7" max="7" width="81.7109375" bestFit="1" customWidth="1"/>
    <col min="8" max="8" width="23.28515625" customWidth="1"/>
    <col min="9" max="9" width="32.85546875" customWidth="1"/>
    <col min="10" max="10" width="23.42578125" customWidth="1"/>
    <col min="11" max="11" width="24.140625" customWidth="1"/>
    <col min="12" max="12" width="32" customWidth="1"/>
    <col min="13" max="13" width="33.5703125" customWidth="1"/>
    <col min="14" max="14" width="73.28515625" customWidth="1"/>
    <col min="15" max="15" width="61.42578125" bestFit="1" customWidth="1"/>
    <col min="16" max="16" width="24.28515625" customWidth="1"/>
    <col min="17" max="17" width="17.5703125" bestFit="1" customWidth="1"/>
    <col min="18" max="18" width="20.140625" bestFit="1" customWidth="1"/>
    <col min="19" max="19" width="91.140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45.75" customHeight="1" x14ac:dyDescent="0.25">
      <c r="A7" s="1" t="s">
        <v>34</v>
      </c>
      <c r="B7" s="1" t="s">
        <v>35</v>
      </c>
      <c r="C7" s="1" t="s">
        <v>36</v>
      </c>
      <c r="D7" s="1" t="s">
        <v>37</v>
      </c>
      <c r="E7" s="1" t="s">
        <v>38</v>
      </c>
      <c r="F7" s="5" t="s">
        <v>39</v>
      </c>
      <c r="G7" s="1" t="s">
        <v>40</v>
      </c>
      <c r="H7" s="5"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43647</v>
      </c>
      <c r="C8" s="3">
        <v>43738</v>
      </c>
      <c r="D8" s="8">
        <v>1000</v>
      </c>
      <c r="E8" s="8">
        <v>1100</v>
      </c>
      <c r="F8" s="4" t="s">
        <v>55</v>
      </c>
      <c r="G8" s="4" t="s">
        <v>123</v>
      </c>
      <c r="H8" s="6">
        <v>43887278.579999998</v>
      </c>
      <c r="I8" s="6">
        <f>41273563.01</f>
        <v>41273563.009999998</v>
      </c>
      <c r="J8" s="6">
        <v>65280347.329999998</v>
      </c>
      <c r="K8" s="6">
        <v>25691317.629999999</v>
      </c>
      <c r="L8" s="6">
        <v>25691317.629999999</v>
      </c>
      <c r="M8" s="6">
        <v>25691317.629999999</v>
      </c>
      <c r="N8" s="7" t="s">
        <v>191</v>
      </c>
      <c r="O8" s="7" t="s">
        <v>192</v>
      </c>
      <c r="P8" t="s">
        <v>53</v>
      </c>
      <c r="Q8" s="3">
        <v>43738</v>
      </c>
      <c r="R8" s="3">
        <v>43746</v>
      </c>
      <c r="S8" s="9" t="s">
        <v>54</v>
      </c>
    </row>
    <row r="9" spans="1:19" x14ac:dyDescent="0.25">
      <c r="A9" s="2">
        <v>2019</v>
      </c>
      <c r="B9" s="3">
        <v>43647</v>
      </c>
      <c r="C9" s="3">
        <v>43738</v>
      </c>
      <c r="D9" s="8">
        <v>1000</v>
      </c>
      <c r="E9" s="8">
        <v>1200</v>
      </c>
      <c r="F9" s="4" t="s">
        <v>56</v>
      </c>
      <c r="G9" s="4" t="s">
        <v>124</v>
      </c>
      <c r="H9" s="6">
        <v>50400</v>
      </c>
      <c r="I9" s="6">
        <f>121036</f>
        <v>121036</v>
      </c>
      <c r="J9" s="6">
        <v>121035.97</v>
      </c>
      <c r="K9" s="6">
        <v>121035.97</v>
      </c>
      <c r="L9" s="6">
        <v>121035.97</v>
      </c>
      <c r="M9" s="6">
        <v>121035.97</v>
      </c>
      <c r="N9" s="7" t="s">
        <v>191</v>
      </c>
      <c r="O9" s="7" t="s">
        <v>192</v>
      </c>
      <c r="P9" s="2" t="s">
        <v>53</v>
      </c>
      <c r="Q9" s="3">
        <v>43738</v>
      </c>
      <c r="R9" s="3">
        <v>43746</v>
      </c>
      <c r="S9" s="10"/>
    </row>
    <row r="10" spans="1:19" x14ac:dyDescent="0.25">
      <c r="A10" s="2">
        <v>2019</v>
      </c>
      <c r="B10" s="3">
        <v>43647</v>
      </c>
      <c r="C10" s="3">
        <v>43738</v>
      </c>
      <c r="D10" s="8">
        <v>1000</v>
      </c>
      <c r="E10" s="8">
        <v>1300</v>
      </c>
      <c r="F10" s="4" t="s">
        <v>57</v>
      </c>
      <c r="G10" s="4" t="s">
        <v>125</v>
      </c>
      <c r="H10" s="6">
        <v>3186019.66</v>
      </c>
      <c r="I10" s="6">
        <f>3186019.66</f>
        <v>3186019.66</v>
      </c>
      <c r="J10" s="6">
        <v>0</v>
      </c>
      <c r="K10" s="6">
        <v>1102524.3899999999</v>
      </c>
      <c r="L10" s="6">
        <v>1102524.3899999999</v>
      </c>
      <c r="M10" s="6">
        <v>1102524.3899999999</v>
      </c>
      <c r="N10" s="7" t="s">
        <v>191</v>
      </c>
      <c r="O10" s="7" t="s">
        <v>192</v>
      </c>
      <c r="P10" s="2" t="s">
        <v>53</v>
      </c>
      <c r="Q10" s="3">
        <v>43738</v>
      </c>
      <c r="R10" s="3">
        <v>43746</v>
      </c>
      <c r="S10" s="10"/>
    </row>
    <row r="11" spans="1:19" x14ac:dyDescent="0.25">
      <c r="A11" s="2">
        <v>2019</v>
      </c>
      <c r="B11" s="3">
        <v>43647</v>
      </c>
      <c r="C11" s="3">
        <v>43738</v>
      </c>
      <c r="D11" s="8">
        <v>1000</v>
      </c>
      <c r="E11" s="8">
        <v>1300</v>
      </c>
      <c r="F11" s="4" t="s">
        <v>58</v>
      </c>
      <c r="G11" s="4" t="s">
        <v>126</v>
      </c>
      <c r="H11" s="6">
        <v>384366</v>
      </c>
      <c r="I11" s="6">
        <f>709242.64</f>
        <v>709242.64</v>
      </c>
      <c r="J11" s="6">
        <v>3870.41</v>
      </c>
      <c r="K11" s="6">
        <v>471618.28</v>
      </c>
      <c r="L11" s="6">
        <v>471618.28</v>
      </c>
      <c r="M11" s="6">
        <v>471618.28</v>
      </c>
      <c r="N11" s="7" t="s">
        <v>191</v>
      </c>
      <c r="O11" s="7" t="s">
        <v>192</v>
      </c>
      <c r="P11" s="2" t="s">
        <v>53</v>
      </c>
      <c r="Q11" s="3">
        <v>43738</v>
      </c>
      <c r="R11" s="3">
        <v>43746</v>
      </c>
      <c r="S11" s="10"/>
    </row>
    <row r="12" spans="1:19" x14ac:dyDescent="0.25">
      <c r="A12" s="2">
        <v>2019</v>
      </c>
      <c r="B12" s="3">
        <v>43647</v>
      </c>
      <c r="C12" s="3">
        <v>43738</v>
      </c>
      <c r="D12" s="8">
        <v>1000</v>
      </c>
      <c r="E12" s="8">
        <v>1300</v>
      </c>
      <c r="F12" s="4" t="s">
        <v>59</v>
      </c>
      <c r="G12" s="4" t="s">
        <v>127</v>
      </c>
      <c r="H12" s="6">
        <v>769520.97</v>
      </c>
      <c r="I12" s="6">
        <f>1002340.08</f>
        <v>1002340.08</v>
      </c>
      <c r="J12" s="6">
        <v>0</v>
      </c>
      <c r="K12" s="6">
        <v>1002340.08</v>
      </c>
      <c r="L12" s="6">
        <v>1002340.08</v>
      </c>
      <c r="M12" s="6">
        <v>1002340.08</v>
      </c>
      <c r="N12" s="7" t="s">
        <v>191</v>
      </c>
      <c r="O12" s="7" t="s">
        <v>192</v>
      </c>
      <c r="P12" s="2" t="s">
        <v>53</v>
      </c>
      <c r="Q12" s="3">
        <v>43738</v>
      </c>
      <c r="R12" s="3">
        <v>43746</v>
      </c>
      <c r="S12" s="10"/>
    </row>
    <row r="13" spans="1:19" x14ac:dyDescent="0.25">
      <c r="A13" s="2">
        <v>2019</v>
      </c>
      <c r="B13" s="3">
        <v>43647</v>
      </c>
      <c r="C13" s="3">
        <v>43738</v>
      </c>
      <c r="D13" s="8">
        <v>1000</v>
      </c>
      <c r="E13" s="8">
        <v>1400</v>
      </c>
      <c r="F13" s="4" t="s">
        <v>60</v>
      </c>
      <c r="G13" s="4" t="s">
        <v>128</v>
      </c>
      <c r="H13" s="6">
        <v>9662430.4800000004</v>
      </c>
      <c r="I13" s="6">
        <f>9662430.48</f>
        <v>9662430.4800000004</v>
      </c>
      <c r="J13" s="6">
        <v>451604.17</v>
      </c>
      <c r="K13" s="6">
        <v>7588508.8600000003</v>
      </c>
      <c r="L13" s="6">
        <v>7588508.8600000003</v>
      </c>
      <c r="M13" s="6">
        <v>7588508.8600000003</v>
      </c>
      <c r="N13" s="7" t="s">
        <v>191</v>
      </c>
      <c r="O13" s="7" t="s">
        <v>192</v>
      </c>
      <c r="P13" s="2" t="s">
        <v>53</v>
      </c>
      <c r="Q13" s="3">
        <v>43738</v>
      </c>
      <c r="R13" s="3">
        <v>43746</v>
      </c>
      <c r="S13" s="10"/>
    </row>
    <row r="14" spans="1:19" x14ac:dyDescent="0.25">
      <c r="A14" s="2">
        <v>2019</v>
      </c>
      <c r="B14" s="3">
        <v>43647</v>
      </c>
      <c r="C14" s="3">
        <v>43738</v>
      </c>
      <c r="D14" s="8">
        <v>1000</v>
      </c>
      <c r="E14" s="8">
        <v>1400</v>
      </c>
      <c r="F14" s="4" t="s">
        <v>61</v>
      </c>
      <c r="G14" s="4" t="s">
        <v>129</v>
      </c>
      <c r="H14" s="6">
        <v>1333125.56</v>
      </c>
      <c r="I14" s="6">
        <f>1333125.56</f>
        <v>1333125.56</v>
      </c>
      <c r="J14" s="6">
        <v>0</v>
      </c>
      <c r="K14" s="6">
        <v>1022989.6</v>
      </c>
      <c r="L14" s="6">
        <v>1022989.6</v>
      </c>
      <c r="M14" s="6">
        <v>1022989.6</v>
      </c>
      <c r="N14" s="7" t="s">
        <v>191</v>
      </c>
      <c r="O14" s="7" t="s">
        <v>192</v>
      </c>
      <c r="P14" s="2" t="s">
        <v>53</v>
      </c>
      <c r="Q14" s="3">
        <v>43738</v>
      </c>
      <c r="R14" s="3">
        <v>43746</v>
      </c>
      <c r="S14" s="10"/>
    </row>
    <row r="15" spans="1:19" x14ac:dyDescent="0.25">
      <c r="A15" s="2">
        <v>2019</v>
      </c>
      <c r="B15" s="3">
        <v>43647</v>
      </c>
      <c r="C15" s="3">
        <v>43738</v>
      </c>
      <c r="D15" s="8">
        <v>1000</v>
      </c>
      <c r="E15" s="8">
        <v>1400</v>
      </c>
      <c r="F15" s="4" t="s">
        <v>62</v>
      </c>
      <c r="G15" s="4" t="s">
        <v>130</v>
      </c>
      <c r="H15" s="6">
        <v>1850834.86</v>
      </c>
      <c r="I15" s="6">
        <f>989804.12</f>
        <v>989804.12</v>
      </c>
      <c r="J15" s="6">
        <v>26680.9</v>
      </c>
      <c r="K15" s="6">
        <v>26680.9</v>
      </c>
      <c r="L15" s="6">
        <v>26680.9</v>
      </c>
      <c r="M15" s="6">
        <v>26680.9</v>
      </c>
      <c r="N15" s="7" t="s">
        <v>191</v>
      </c>
      <c r="O15" s="7" t="s">
        <v>192</v>
      </c>
      <c r="P15" s="2" t="s">
        <v>53</v>
      </c>
      <c r="Q15" s="3">
        <v>43738</v>
      </c>
      <c r="R15" s="3">
        <v>43746</v>
      </c>
      <c r="S15" s="10"/>
    </row>
    <row r="16" spans="1:19" x14ac:dyDescent="0.25">
      <c r="A16" s="2">
        <v>2019</v>
      </c>
      <c r="B16" s="3">
        <v>43647</v>
      </c>
      <c r="C16" s="3">
        <v>43738</v>
      </c>
      <c r="D16" s="8">
        <v>1000</v>
      </c>
      <c r="E16" s="8">
        <v>1500</v>
      </c>
      <c r="F16" s="4" t="s">
        <v>63</v>
      </c>
      <c r="G16" s="4" t="s">
        <v>131</v>
      </c>
      <c r="H16" s="6">
        <v>1680360</v>
      </c>
      <c r="I16" s="6">
        <f>1680360</f>
        <v>1680360</v>
      </c>
      <c r="J16" s="6">
        <v>0</v>
      </c>
      <c r="K16" s="6">
        <v>1340640</v>
      </c>
      <c r="L16" s="6">
        <v>1340640</v>
      </c>
      <c r="M16" s="6">
        <v>1340640</v>
      </c>
      <c r="N16" s="7" t="s">
        <v>191</v>
      </c>
      <c r="O16" s="7" t="s">
        <v>192</v>
      </c>
      <c r="P16" s="2" t="s">
        <v>53</v>
      </c>
      <c r="Q16" s="3">
        <v>43738</v>
      </c>
      <c r="R16" s="3">
        <v>43746</v>
      </c>
      <c r="S16" s="10"/>
    </row>
    <row r="17" spans="1:19" x14ac:dyDescent="0.25">
      <c r="A17" s="2">
        <v>2019</v>
      </c>
      <c r="B17" s="3">
        <v>43647</v>
      </c>
      <c r="C17" s="3">
        <v>43738</v>
      </c>
      <c r="D17" s="8">
        <v>1000</v>
      </c>
      <c r="E17" s="8">
        <v>1500</v>
      </c>
      <c r="F17" s="4" t="s">
        <v>64</v>
      </c>
      <c r="G17" s="4" t="s">
        <v>132</v>
      </c>
      <c r="H17" s="6">
        <v>1066170.9099999999</v>
      </c>
      <c r="I17" s="6">
        <f>2586853.57</f>
        <v>2586853.5699999998</v>
      </c>
      <c r="J17" s="6">
        <v>0</v>
      </c>
      <c r="K17" s="6">
        <v>2586853.5699999998</v>
      </c>
      <c r="L17" s="6">
        <v>2586853.5699999998</v>
      </c>
      <c r="M17" s="6">
        <v>2586853.5699999998</v>
      </c>
      <c r="N17" s="7" t="s">
        <v>191</v>
      </c>
      <c r="O17" s="7" t="s">
        <v>192</v>
      </c>
      <c r="P17" s="2" t="s">
        <v>53</v>
      </c>
      <c r="Q17" s="3">
        <v>43738</v>
      </c>
      <c r="R17" s="3">
        <v>43746</v>
      </c>
      <c r="S17" s="10"/>
    </row>
    <row r="18" spans="1:19" x14ac:dyDescent="0.25">
      <c r="A18" s="2">
        <v>2019</v>
      </c>
      <c r="B18" s="3">
        <v>43647</v>
      </c>
      <c r="C18" s="3">
        <v>43738</v>
      </c>
      <c r="D18" s="8">
        <v>1000</v>
      </c>
      <c r="E18" s="8">
        <v>1500</v>
      </c>
      <c r="F18" s="4" t="s">
        <v>65</v>
      </c>
      <c r="G18" s="4" t="s">
        <v>133</v>
      </c>
      <c r="H18" s="6">
        <v>60000</v>
      </c>
      <c r="I18" s="6">
        <f>60000</f>
        <v>60000</v>
      </c>
      <c r="J18" s="6">
        <v>30000</v>
      </c>
      <c r="K18" s="6">
        <v>30000</v>
      </c>
      <c r="L18" s="6">
        <v>30000</v>
      </c>
      <c r="M18" s="6">
        <v>30000</v>
      </c>
      <c r="N18" s="7" t="s">
        <v>191</v>
      </c>
      <c r="O18" s="7" t="s">
        <v>192</v>
      </c>
      <c r="P18" s="2" t="s">
        <v>53</v>
      </c>
      <c r="Q18" s="3">
        <v>43738</v>
      </c>
      <c r="R18" s="3">
        <v>43746</v>
      </c>
      <c r="S18" s="10"/>
    </row>
    <row r="19" spans="1:19" x14ac:dyDescent="0.25">
      <c r="A19" s="2">
        <v>2019</v>
      </c>
      <c r="B19" s="3">
        <v>43647</v>
      </c>
      <c r="C19" s="3">
        <v>43738</v>
      </c>
      <c r="D19" s="8">
        <v>1000</v>
      </c>
      <c r="E19" s="8">
        <v>1600</v>
      </c>
      <c r="F19" s="4" t="s">
        <v>66</v>
      </c>
      <c r="G19" s="4" t="s">
        <v>134</v>
      </c>
      <c r="H19" s="6">
        <v>1253575.8700000001</v>
      </c>
      <c r="I19" s="6">
        <f>0</f>
        <v>0</v>
      </c>
      <c r="J19" s="6">
        <v>0</v>
      </c>
      <c r="K19" s="6">
        <v>0</v>
      </c>
      <c r="L19" s="6">
        <v>0</v>
      </c>
      <c r="M19" s="6">
        <v>0</v>
      </c>
      <c r="N19" s="7" t="s">
        <v>191</v>
      </c>
      <c r="O19" s="7" t="s">
        <v>192</v>
      </c>
      <c r="P19" s="2" t="s">
        <v>53</v>
      </c>
      <c r="Q19" s="3">
        <v>43738</v>
      </c>
      <c r="R19" s="3">
        <v>43746</v>
      </c>
      <c r="S19" s="10"/>
    </row>
    <row r="20" spans="1:19" x14ac:dyDescent="0.25">
      <c r="A20" s="2">
        <v>2019</v>
      </c>
      <c r="B20" s="3">
        <v>43647</v>
      </c>
      <c r="C20" s="3">
        <v>43738</v>
      </c>
      <c r="D20" s="8">
        <v>1000</v>
      </c>
      <c r="E20" s="8">
        <v>1700</v>
      </c>
      <c r="F20" s="4" t="s">
        <v>67</v>
      </c>
      <c r="G20" s="4" t="s">
        <v>135</v>
      </c>
      <c r="H20" s="6">
        <v>2025167.11</v>
      </c>
      <c r="I20" s="6">
        <f>4604474.88</f>
        <v>4604474.88</v>
      </c>
      <c r="J20" s="6">
        <v>103800</v>
      </c>
      <c r="K20" s="6">
        <v>4604474.88</v>
      </c>
      <c r="L20" s="6">
        <v>4604474.88</v>
      </c>
      <c r="M20" s="6">
        <v>4604474.88</v>
      </c>
      <c r="N20" s="7" t="s">
        <v>191</v>
      </c>
      <c r="O20" s="7" t="s">
        <v>192</v>
      </c>
      <c r="P20" s="2" t="s">
        <v>53</v>
      </c>
      <c r="Q20" s="3">
        <v>43738</v>
      </c>
      <c r="R20" s="3">
        <v>43746</v>
      </c>
      <c r="S20" s="10"/>
    </row>
    <row r="21" spans="1:19" x14ac:dyDescent="0.25">
      <c r="A21" s="2">
        <v>2019</v>
      </c>
      <c r="B21" s="3">
        <v>43647</v>
      </c>
      <c r="C21" s="3">
        <v>43738</v>
      </c>
      <c r="D21" s="8">
        <v>2000</v>
      </c>
      <c r="E21" s="8">
        <v>2100</v>
      </c>
      <c r="F21" s="4" t="s">
        <v>68</v>
      </c>
      <c r="G21" s="4" t="s">
        <v>136</v>
      </c>
      <c r="H21" s="6">
        <v>136592</v>
      </c>
      <c r="I21" s="6">
        <f>138853.96</f>
        <v>138853.96</v>
      </c>
      <c r="J21" s="6">
        <v>34457.47</v>
      </c>
      <c r="K21" s="6">
        <v>34312.959999999999</v>
      </c>
      <c r="L21" s="6">
        <v>34312.959999999999</v>
      </c>
      <c r="M21" s="6">
        <v>32944.160000000003</v>
      </c>
      <c r="N21" s="7" t="s">
        <v>191</v>
      </c>
      <c r="O21" s="7" t="s">
        <v>192</v>
      </c>
      <c r="P21" s="2" t="s">
        <v>53</v>
      </c>
      <c r="Q21" s="3">
        <v>43738</v>
      </c>
      <c r="R21" s="3">
        <v>43746</v>
      </c>
      <c r="S21" s="10"/>
    </row>
    <row r="22" spans="1:19" x14ac:dyDescent="0.25">
      <c r="A22" s="2">
        <v>2019</v>
      </c>
      <c r="B22" s="3">
        <v>43647</v>
      </c>
      <c r="C22" s="3">
        <v>43738</v>
      </c>
      <c r="D22" s="8">
        <v>2000</v>
      </c>
      <c r="E22" s="8">
        <v>2100</v>
      </c>
      <c r="F22" s="4" t="s">
        <v>69</v>
      </c>
      <c r="G22" s="4" t="s">
        <v>137</v>
      </c>
      <c r="H22" s="6">
        <v>200000</v>
      </c>
      <c r="I22" s="6">
        <f>200000</f>
        <v>200000</v>
      </c>
      <c r="J22" s="6">
        <v>149091.32</v>
      </c>
      <c r="K22" s="6">
        <v>149091.32</v>
      </c>
      <c r="L22" s="6">
        <v>149091.32</v>
      </c>
      <c r="M22" s="6">
        <v>149091.32</v>
      </c>
      <c r="N22" s="7" t="s">
        <v>191</v>
      </c>
      <c r="O22" s="7" t="s">
        <v>192</v>
      </c>
      <c r="P22" s="2" t="s">
        <v>53</v>
      </c>
      <c r="Q22" s="3">
        <v>43738</v>
      </c>
      <c r="R22" s="3">
        <v>43746</v>
      </c>
      <c r="S22" s="10"/>
    </row>
    <row r="23" spans="1:19" x14ac:dyDescent="0.25">
      <c r="A23" s="2">
        <v>2019</v>
      </c>
      <c r="B23" s="3">
        <v>43647</v>
      </c>
      <c r="C23" s="3">
        <v>43738</v>
      </c>
      <c r="D23" s="8">
        <v>2000</v>
      </c>
      <c r="E23" s="8">
        <v>2100</v>
      </c>
      <c r="F23" s="4" t="s">
        <v>70</v>
      </c>
      <c r="G23" s="4" t="s">
        <v>138</v>
      </c>
      <c r="H23" s="6">
        <v>2000</v>
      </c>
      <c r="I23" s="6">
        <f>2000</f>
        <v>2000</v>
      </c>
      <c r="J23" s="6">
        <v>0</v>
      </c>
      <c r="K23" s="6">
        <v>0</v>
      </c>
      <c r="L23" s="6">
        <v>0</v>
      </c>
      <c r="M23" s="6">
        <v>0</v>
      </c>
      <c r="N23" s="7" t="s">
        <v>191</v>
      </c>
      <c r="O23" s="7" t="s">
        <v>192</v>
      </c>
      <c r="P23" s="2" t="s">
        <v>53</v>
      </c>
      <c r="Q23" s="3">
        <v>43738</v>
      </c>
      <c r="R23" s="3">
        <v>43746</v>
      </c>
      <c r="S23" s="10"/>
    </row>
    <row r="24" spans="1:19" x14ac:dyDescent="0.25">
      <c r="A24" s="2">
        <v>2019</v>
      </c>
      <c r="B24" s="3">
        <v>43647</v>
      </c>
      <c r="C24" s="3">
        <v>43738</v>
      </c>
      <c r="D24" s="8">
        <v>2000</v>
      </c>
      <c r="E24" s="8">
        <v>2100</v>
      </c>
      <c r="F24" s="4" t="s">
        <v>71</v>
      </c>
      <c r="G24" s="4" t="s">
        <v>139</v>
      </c>
      <c r="H24" s="6">
        <v>764348.2</v>
      </c>
      <c r="I24" s="6">
        <f>768230.11</f>
        <v>768230.11</v>
      </c>
      <c r="J24" s="6">
        <v>432833.66</v>
      </c>
      <c r="K24" s="6">
        <v>432833.66</v>
      </c>
      <c r="L24" s="6">
        <v>432833.66</v>
      </c>
      <c r="M24" s="6">
        <v>432833.66</v>
      </c>
      <c r="N24" s="7" t="s">
        <v>191</v>
      </c>
      <c r="O24" s="7" t="s">
        <v>192</v>
      </c>
      <c r="P24" s="2" t="s">
        <v>53</v>
      </c>
      <c r="Q24" s="3">
        <v>43738</v>
      </c>
      <c r="R24" s="3">
        <v>43746</v>
      </c>
      <c r="S24" s="10"/>
    </row>
    <row r="25" spans="1:19" x14ac:dyDescent="0.25">
      <c r="A25" s="2">
        <v>2019</v>
      </c>
      <c r="B25" s="3">
        <v>43647</v>
      </c>
      <c r="C25" s="3">
        <v>43738</v>
      </c>
      <c r="D25" s="8">
        <v>2000</v>
      </c>
      <c r="E25" s="8">
        <v>2100</v>
      </c>
      <c r="F25" s="4" t="s">
        <v>72</v>
      </c>
      <c r="G25" s="4" t="s">
        <v>140</v>
      </c>
      <c r="H25" s="6">
        <v>78764</v>
      </c>
      <c r="I25" s="6">
        <f>78764</f>
        <v>78764</v>
      </c>
      <c r="J25" s="6">
        <v>32140.3</v>
      </c>
      <c r="K25" s="6">
        <v>32140.3</v>
      </c>
      <c r="L25" s="6">
        <v>32140.3</v>
      </c>
      <c r="M25" s="6">
        <v>32140.3</v>
      </c>
      <c r="N25" s="7" t="s">
        <v>191</v>
      </c>
      <c r="O25" s="7" t="s">
        <v>192</v>
      </c>
      <c r="P25" s="2" t="s">
        <v>53</v>
      </c>
      <c r="Q25" s="3">
        <v>43738</v>
      </c>
      <c r="R25" s="3">
        <v>43746</v>
      </c>
      <c r="S25" s="10"/>
    </row>
    <row r="26" spans="1:19" x14ac:dyDescent="0.25">
      <c r="A26" s="2">
        <v>2019</v>
      </c>
      <c r="B26" s="3">
        <v>43647</v>
      </c>
      <c r="C26" s="3">
        <v>43738</v>
      </c>
      <c r="D26" s="8">
        <v>2000</v>
      </c>
      <c r="E26" s="8">
        <v>2100</v>
      </c>
      <c r="F26" s="4" t="s">
        <v>73</v>
      </c>
      <c r="G26" s="4" t="s">
        <v>141</v>
      </c>
      <c r="H26" s="6">
        <v>150000</v>
      </c>
      <c r="I26" s="6">
        <f>150000</f>
        <v>150000</v>
      </c>
      <c r="J26" s="6">
        <v>83983.87</v>
      </c>
      <c r="K26" s="6">
        <v>83983.87</v>
      </c>
      <c r="L26" s="6">
        <v>83983.87</v>
      </c>
      <c r="M26" s="6">
        <v>83520.38</v>
      </c>
      <c r="N26" s="7" t="s">
        <v>191</v>
      </c>
      <c r="O26" s="7" t="s">
        <v>192</v>
      </c>
      <c r="P26" s="2" t="s">
        <v>53</v>
      </c>
      <c r="Q26" s="3">
        <v>43738</v>
      </c>
      <c r="R26" s="3">
        <v>43746</v>
      </c>
      <c r="S26" s="10"/>
    </row>
    <row r="27" spans="1:19" x14ac:dyDescent="0.25">
      <c r="A27" s="2">
        <v>2019</v>
      </c>
      <c r="B27" s="3">
        <v>43647</v>
      </c>
      <c r="C27" s="3">
        <v>43738</v>
      </c>
      <c r="D27" s="8">
        <v>2000</v>
      </c>
      <c r="E27" s="8">
        <v>2200</v>
      </c>
      <c r="F27" s="4" t="s">
        <v>74</v>
      </c>
      <c r="G27" s="4" t="s">
        <v>142</v>
      </c>
      <c r="H27" s="6">
        <v>104724</v>
      </c>
      <c r="I27" s="6">
        <f>108501.2</f>
        <v>108501.2</v>
      </c>
      <c r="J27" s="6">
        <v>81758.06</v>
      </c>
      <c r="K27" s="6">
        <v>81758.06</v>
      </c>
      <c r="L27" s="6">
        <v>81758.06</v>
      </c>
      <c r="M27" s="6">
        <v>80640.56</v>
      </c>
      <c r="N27" s="7" t="s">
        <v>191</v>
      </c>
      <c r="O27" s="7" t="s">
        <v>192</v>
      </c>
      <c r="P27" s="2" t="s">
        <v>53</v>
      </c>
      <c r="Q27" s="3">
        <v>43738</v>
      </c>
      <c r="R27" s="3">
        <v>43746</v>
      </c>
      <c r="S27" s="10"/>
    </row>
    <row r="28" spans="1:19" x14ac:dyDescent="0.25">
      <c r="A28" s="2">
        <v>2019</v>
      </c>
      <c r="B28" s="3">
        <v>43647</v>
      </c>
      <c r="C28" s="3">
        <v>43738</v>
      </c>
      <c r="D28" s="8">
        <v>2000</v>
      </c>
      <c r="E28" s="8">
        <v>2200</v>
      </c>
      <c r="F28" s="4" t="s">
        <v>75</v>
      </c>
      <c r="G28" s="4" t="s">
        <v>143</v>
      </c>
      <c r="H28" s="6">
        <v>30000</v>
      </c>
      <c r="I28" s="6">
        <f>30000</f>
        <v>30000</v>
      </c>
      <c r="J28" s="6">
        <v>8580</v>
      </c>
      <c r="K28" s="6">
        <v>8580</v>
      </c>
      <c r="L28" s="6">
        <v>8580</v>
      </c>
      <c r="M28" s="6">
        <v>8580</v>
      </c>
      <c r="N28" s="7" t="s">
        <v>191</v>
      </c>
      <c r="O28" s="7" t="s">
        <v>192</v>
      </c>
      <c r="P28" s="2" t="s">
        <v>53</v>
      </c>
      <c r="Q28" s="3">
        <v>43738</v>
      </c>
      <c r="R28" s="3">
        <v>43746</v>
      </c>
      <c r="S28" s="10"/>
    </row>
    <row r="29" spans="1:19" x14ac:dyDescent="0.25">
      <c r="A29" s="2">
        <v>2019</v>
      </c>
      <c r="B29" s="3">
        <v>43647</v>
      </c>
      <c r="C29" s="3">
        <v>43738</v>
      </c>
      <c r="D29" s="8">
        <v>2000</v>
      </c>
      <c r="E29" s="8">
        <v>2400</v>
      </c>
      <c r="F29" s="4" t="s">
        <v>76</v>
      </c>
      <c r="G29" s="4" t="s">
        <v>144</v>
      </c>
      <c r="H29" s="6">
        <v>50000</v>
      </c>
      <c r="I29" s="6">
        <f>47200</f>
        <v>47200</v>
      </c>
      <c r="J29" s="6">
        <v>10200.57</v>
      </c>
      <c r="K29" s="6">
        <v>10200.57</v>
      </c>
      <c r="L29" s="6">
        <v>10200.57</v>
      </c>
      <c r="M29" s="6">
        <v>10200.57</v>
      </c>
      <c r="N29" s="7" t="s">
        <v>191</v>
      </c>
      <c r="O29" s="7" t="s">
        <v>192</v>
      </c>
      <c r="P29" s="2" t="s">
        <v>53</v>
      </c>
      <c r="Q29" s="3">
        <v>43738</v>
      </c>
      <c r="R29" s="3">
        <v>43746</v>
      </c>
      <c r="S29" s="10"/>
    </row>
    <row r="30" spans="1:19" x14ac:dyDescent="0.25">
      <c r="A30" s="2">
        <v>2019</v>
      </c>
      <c r="B30" s="3">
        <v>43647</v>
      </c>
      <c r="C30" s="3">
        <v>43738</v>
      </c>
      <c r="D30" s="8">
        <v>2000</v>
      </c>
      <c r="E30" s="8">
        <v>2400</v>
      </c>
      <c r="F30" s="4" t="s">
        <v>77</v>
      </c>
      <c r="G30" s="4" t="s">
        <v>145</v>
      </c>
      <c r="H30" s="6">
        <v>0</v>
      </c>
      <c r="I30" s="6">
        <f>1000</f>
        <v>1000</v>
      </c>
      <c r="J30" s="6">
        <v>929</v>
      </c>
      <c r="K30" s="6">
        <v>929</v>
      </c>
      <c r="L30" s="6">
        <v>929</v>
      </c>
      <c r="M30" s="6">
        <v>929</v>
      </c>
      <c r="N30" s="7" t="s">
        <v>191</v>
      </c>
      <c r="O30" s="7" t="s">
        <v>192</v>
      </c>
      <c r="P30" s="2" t="s">
        <v>53</v>
      </c>
      <c r="Q30" s="3">
        <v>43738</v>
      </c>
      <c r="R30" s="3">
        <v>43746</v>
      </c>
      <c r="S30" s="10"/>
    </row>
    <row r="31" spans="1:19" x14ac:dyDescent="0.25">
      <c r="A31" s="2">
        <v>2019</v>
      </c>
      <c r="B31" s="3">
        <v>43647</v>
      </c>
      <c r="C31" s="3">
        <v>43738</v>
      </c>
      <c r="D31" s="8">
        <v>2000</v>
      </c>
      <c r="E31" s="8">
        <v>2400</v>
      </c>
      <c r="F31" s="4" t="s">
        <v>78</v>
      </c>
      <c r="G31" s="4" t="s">
        <v>146</v>
      </c>
      <c r="H31" s="6">
        <v>60000</v>
      </c>
      <c r="I31" s="6">
        <f>60000</f>
        <v>60000</v>
      </c>
      <c r="J31" s="6">
        <v>31953.8</v>
      </c>
      <c r="K31" s="6">
        <v>31953.8</v>
      </c>
      <c r="L31" s="6">
        <v>31953.8</v>
      </c>
      <c r="M31" s="6">
        <v>31953.8</v>
      </c>
      <c r="N31" s="7" t="s">
        <v>191</v>
      </c>
      <c r="O31" s="7" t="s">
        <v>192</v>
      </c>
      <c r="P31" s="2" t="s">
        <v>53</v>
      </c>
      <c r="Q31" s="3">
        <v>43738</v>
      </c>
      <c r="R31" s="3">
        <v>43746</v>
      </c>
      <c r="S31" s="10"/>
    </row>
    <row r="32" spans="1:19" x14ac:dyDescent="0.25">
      <c r="A32" s="2">
        <v>2019</v>
      </c>
      <c r="B32" s="3">
        <v>43647</v>
      </c>
      <c r="C32" s="3">
        <v>43738</v>
      </c>
      <c r="D32" s="8">
        <v>2000</v>
      </c>
      <c r="E32" s="8">
        <v>2500</v>
      </c>
      <c r="F32" s="4" t="s">
        <v>79</v>
      </c>
      <c r="G32" s="4" t="s">
        <v>147</v>
      </c>
      <c r="H32" s="6">
        <v>5000</v>
      </c>
      <c r="I32" s="6">
        <f>10700</f>
        <v>10700</v>
      </c>
      <c r="J32" s="6">
        <v>10194.84</v>
      </c>
      <c r="K32" s="6">
        <v>10194.84</v>
      </c>
      <c r="L32" s="6">
        <v>10194.84</v>
      </c>
      <c r="M32" s="6">
        <v>10194.84</v>
      </c>
      <c r="N32" s="7" t="s">
        <v>191</v>
      </c>
      <c r="O32" s="7" t="s">
        <v>192</v>
      </c>
      <c r="P32" s="2" t="s">
        <v>53</v>
      </c>
      <c r="Q32" s="3">
        <v>43738</v>
      </c>
      <c r="R32" s="3">
        <v>43746</v>
      </c>
      <c r="S32" s="10"/>
    </row>
    <row r="33" spans="1:19" x14ac:dyDescent="0.25">
      <c r="A33" s="2">
        <v>2019</v>
      </c>
      <c r="B33" s="3">
        <v>43647</v>
      </c>
      <c r="C33" s="3">
        <v>43738</v>
      </c>
      <c r="D33" s="8">
        <v>2000</v>
      </c>
      <c r="E33" s="8">
        <v>2600</v>
      </c>
      <c r="F33" s="4" t="s">
        <v>80</v>
      </c>
      <c r="G33" s="4" t="s">
        <v>148</v>
      </c>
      <c r="H33" s="6">
        <v>180000</v>
      </c>
      <c r="I33" s="6">
        <f>180000</f>
        <v>180000</v>
      </c>
      <c r="J33" s="6">
        <v>98800</v>
      </c>
      <c r="K33" s="6">
        <v>98800</v>
      </c>
      <c r="L33" s="6">
        <v>98800</v>
      </c>
      <c r="M33" s="6">
        <v>98800</v>
      </c>
      <c r="N33" s="7" t="s">
        <v>191</v>
      </c>
      <c r="O33" s="7" t="s">
        <v>192</v>
      </c>
      <c r="P33" s="2" t="s">
        <v>53</v>
      </c>
      <c r="Q33" s="3">
        <v>43738</v>
      </c>
      <c r="R33" s="3">
        <v>43746</v>
      </c>
      <c r="S33" s="10"/>
    </row>
    <row r="34" spans="1:19" x14ac:dyDescent="0.25">
      <c r="A34" s="2">
        <v>2019</v>
      </c>
      <c r="B34" s="3">
        <v>43647</v>
      </c>
      <c r="C34" s="3">
        <v>43738</v>
      </c>
      <c r="D34" s="8">
        <v>2000</v>
      </c>
      <c r="E34" s="8">
        <v>2700</v>
      </c>
      <c r="F34" s="4" t="s">
        <v>81</v>
      </c>
      <c r="G34" s="4" t="s">
        <v>149</v>
      </c>
      <c r="H34" s="6">
        <v>223383</v>
      </c>
      <c r="I34" s="6">
        <f>223383</f>
        <v>223383</v>
      </c>
      <c r="J34" s="6">
        <v>218691</v>
      </c>
      <c r="K34" s="6">
        <v>218691</v>
      </c>
      <c r="L34" s="6">
        <v>218691</v>
      </c>
      <c r="M34" s="6">
        <v>218691</v>
      </c>
      <c r="N34" s="7" t="s">
        <v>191</v>
      </c>
      <c r="O34" s="7" t="s">
        <v>192</v>
      </c>
      <c r="P34" s="2" t="s">
        <v>53</v>
      </c>
      <c r="Q34" s="3">
        <v>43738</v>
      </c>
      <c r="R34" s="3">
        <v>43746</v>
      </c>
      <c r="S34" s="10"/>
    </row>
    <row r="35" spans="1:19" x14ac:dyDescent="0.25">
      <c r="A35" s="2">
        <v>2019</v>
      </c>
      <c r="B35" s="3">
        <v>43647</v>
      </c>
      <c r="C35" s="3">
        <v>43738</v>
      </c>
      <c r="D35" s="8">
        <v>2000</v>
      </c>
      <c r="E35" s="8">
        <v>2700</v>
      </c>
      <c r="F35" s="4" t="s">
        <v>82</v>
      </c>
      <c r="G35" s="4" t="s">
        <v>150</v>
      </c>
      <c r="H35" s="6">
        <v>5250</v>
      </c>
      <c r="I35" s="6">
        <f>5250</f>
        <v>5250</v>
      </c>
      <c r="J35" s="6">
        <v>110.2</v>
      </c>
      <c r="K35" s="6">
        <v>110.2</v>
      </c>
      <c r="L35" s="6">
        <v>110.2</v>
      </c>
      <c r="M35" s="6">
        <v>110.2</v>
      </c>
      <c r="N35" s="7" t="s">
        <v>191</v>
      </c>
      <c r="O35" s="7" t="s">
        <v>192</v>
      </c>
      <c r="P35" s="2" t="s">
        <v>53</v>
      </c>
      <c r="Q35" s="3">
        <v>43738</v>
      </c>
      <c r="R35" s="3">
        <v>43746</v>
      </c>
      <c r="S35" s="10"/>
    </row>
    <row r="36" spans="1:19" x14ac:dyDescent="0.25">
      <c r="A36" s="2">
        <v>2019</v>
      </c>
      <c r="B36" s="3">
        <v>43647</v>
      </c>
      <c r="C36" s="3">
        <v>43738</v>
      </c>
      <c r="D36" s="8">
        <v>2000</v>
      </c>
      <c r="E36" s="8">
        <v>2900</v>
      </c>
      <c r="F36" s="4" t="s">
        <v>83</v>
      </c>
      <c r="G36" s="4" t="s">
        <v>151</v>
      </c>
      <c r="H36" s="6">
        <v>4000</v>
      </c>
      <c r="I36" s="6">
        <f>4000</f>
        <v>4000</v>
      </c>
      <c r="J36" s="6">
        <v>3431.95</v>
      </c>
      <c r="K36" s="6">
        <v>3431.95</v>
      </c>
      <c r="L36" s="6">
        <v>3431.95</v>
      </c>
      <c r="M36" s="6">
        <v>3431.95</v>
      </c>
      <c r="N36" s="7" t="s">
        <v>191</v>
      </c>
      <c r="O36" s="7" t="s">
        <v>192</v>
      </c>
      <c r="P36" s="2" t="s">
        <v>53</v>
      </c>
      <c r="Q36" s="3">
        <v>43738</v>
      </c>
      <c r="R36" s="3">
        <v>43746</v>
      </c>
      <c r="S36" s="10"/>
    </row>
    <row r="37" spans="1:19" x14ac:dyDescent="0.25">
      <c r="A37" s="2">
        <v>2019</v>
      </c>
      <c r="B37" s="3">
        <v>43647</v>
      </c>
      <c r="C37" s="3">
        <v>43738</v>
      </c>
      <c r="D37" s="8">
        <v>2000</v>
      </c>
      <c r="E37" s="8">
        <v>2900</v>
      </c>
      <c r="F37" s="4" t="s">
        <v>84</v>
      </c>
      <c r="G37" s="4" t="s">
        <v>152</v>
      </c>
      <c r="H37" s="6">
        <v>3500</v>
      </c>
      <c r="I37" s="6">
        <f>3500</f>
        <v>3500</v>
      </c>
      <c r="J37" s="6">
        <v>0</v>
      </c>
      <c r="K37" s="6">
        <v>0</v>
      </c>
      <c r="L37" s="6">
        <v>0</v>
      </c>
      <c r="M37" s="6">
        <v>0</v>
      </c>
      <c r="N37" s="7" t="s">
        <v>191</v>
      </c>
      <c r="O37" s="7" t="s">
        <v>192</v>
      </c>
      <c r="P37" s="2" t="s">
        <v>53</v>
      </c>
      <c r="Q37" s="3">
        <v>43738</v>
      </c>
      <c r="R37" s="3">
        <v>43746</v>
      </c>
      <c r="S37" s="10"/>
    </row>
    <row r="38" spans="1:19" x14ac:dyDescent="0.25">
      <c r="A38" s="2">
        <v>2019</v>
      </c>
      <c r="B38" s="3">
        <v>43647</v>
      </c>
      <c r="C38" s="3">
        <v>43738</v>
      </c>
      <c r="D38" s="8">
        <v>2000</v>
      </c>
      <c r="E38" s="8">
        <v>2900</v>
      </c>
      <c r="F38" s="4" t="s">
        <v>85</v>
      </c>
      <c r="G38" s="4" t="s">
        <v>153</v>
      </c>
      <c r="H38" s="6">
        <v>105500</v>
      </c>
      <c r="I38" s="6">
        <f>123097</f>
        <v>123097</v>
      </c>
      <c r="J38" s="6">
        <v>27366.65</v>
      </c>
      <c r="K38" s="6">
        <v>27366.65</v>
      </c>
      <c r="L38" s="6">
        <v>27366.65</v>
      </c>
      <c r="M38" s="6">
        <v>27366.65</v>
      </c>
      <c r="N38" s="7" t="s">
        <v>191</v>
      </c>
      <c r="O38" s="7" t="s">
        <v>192</v>
      </c>
      <c r="P38" s="2" t="s">
        <v>53</v>
      </c>
      <c r="Q38" s="3">
        <v>43738</v>
      </c>
      <c r="R38" s="3">
        <v>43746</v>
      </c>
      <c r="S38" s="10"/>
    </row>
    <row r="39" spans="1:19" x14ac:dyDescent="0.25">
      <c r="A39" s="2">
        <v>2019</v>
      </c>
      <c r="B39" s="3">
        <v>43647</v>
      </c>
      <c r="C39" s="3">
        <v>43738</v>
      </c>
      <c r="D39" s="8">
        <v>3000</v>
      </c>
      <c r="E39" s="8">
        <v>3100</v>
      </c>
      <c r="F39" s="4" t="s">
        <v>86</v>
      </c>
      <c r="G39" s="4" t="s">
        <v>154</v>
      </c>
      <c r="H39" s="6">
        <v>850000</v>
      </c>
      <c r="I39" s="6">
        <f>850000</f>
        <v>850000</v>
      </c>
      <c r="J39" s="6">
        <v>488016.71</v>
      </c>
      <c r="K39" s="6">
        <v>488016.71</v>
      </c>
      <c r="L39" s="6">
        <v>488016.71</v>
      </c>
      <c r="M39" s="6">
        <v>488016.71</v>
      </c>
      <c r="N39" s="7" t="s">
        <v>191</v>
      </c>
      <c r="O39" s="7" t="s">
        <v>192</v>
      </c>
      <c r="P39" s="2" t="s">
        <v>53</v>
      </c>
      <c r="Q39" s="3">
        <v>43738</v>
      </c>
      <c r="R39" s="3">
        <v>43746</v>
      </c>
      <c r="S39" s="10"/>
    </row>
    <row r="40" spans="1:19" x14ac:dyDescent="0.25">
      <c r="A40" s="2">
        <v>2019</v>
      </c>
      <c r="B40" s="3">
        <v>43647</v>
      </c>
      <c r="C40" s="3">
        <v>43738</v>
      </c>
      <c r="D40" s="8">
        <v>3000</v>
      </c>
      <c r="E40" s="8">
        <v>3100</v>
      </c>
      <c r="F40" s="4" t="s">
        <v>87</v>
      </c>
      <c r="G40" s="4" t="s">
        <v>155</v>
      </c>
      <c r="H40" s="6">
        <v>170000</v>
      </c>
      <c r="I40" s="6">
        <f>170000</f>
        <v>170000</v>
      </c>
      <c r="J40" s="6">
        <v>83988</v>
      </c>
      <c r="K40" s="6">
        <v>83988</v>
      </c>
      <c r="L40" s="6">
        <v>83988</v>
      </c>
      <c r="M40" s="6">
        <v>83988</v>
      </c>
      <c r="N40" s="7" t="s">
        <v>191</v>
      </c>
      <c r="O40" s="7" t="s">
        <v>192</v>
      </c>
      <c r="P40" s="2" t="s">
        <v>53</v>
      </c>
      <c r="Q40" s="3">
        <v>43738</v>
      </c>
      <c r="R40" s="3">
        <v>43746</v>
      </c>
      <c r="S40" s="10"/>
    </row>
    <row r="41" spans="1:19" x14ac:dyDescent="0.25">
      <c r="A41" s="2">
        <v>2019</v>
      </c>
      <c r="B41" s="3">
        <v>43647</v>
      </c>
      <c r="C41" s="3">
        <v>43738</v>
      </c>
      <c r="D41" s="8">
        <v>3000</v>
      </c>
      <c r="E41" s="8">
        <v>3100</v>
      </c>
      <c r="F41" s="4" t="s">
        <v>88</v>
      </c>
      <c r="G41" s="4" t="s">
        <v>156</v>
      </c>
      <c r="H41" s="6">
        <v>108834</v>
      </c>
      <c r="I41" s="6">
        <f>108834</f>
        <v>108834</v>
      </c>
      <c r="J41" s="6">
        <v>57099.839999999997</v>
      </c>
      <c r="K41" s="6">
        <v>49021.599999999999</v>
      </c>
      <c r="L41" s="6">
        <v>49021.599999999999</v>
      </c>
      <c r="M41" s="6">
        <v>49021.599999999999</v>
      </c>
      <c r="N41" s="7" t="s">
        <v>191</v>
      </c>
      <c r="O41" s="7" t="s">
        <v>192</v>
      </c>
      <c r="P41" s="2" t="s">
        <v>53</v>
      </c>
      <c r="Q41" s="3">
        <v>43738</v>
      </c>
      <c r="R41" s="3">
        <v>43746</v>
      </c>
      <c r="S41" s="10"/>
    </row>
    <row r="42" spans="1:19" x14ac:dyDescent="0.25">
      <c r="A42" s="2">
        <v>2019</v>
      </c>
      <c r="B42" s="3">
        <v>43647</v>
      </c>
      <c r="C42" s="3">
        <v>43738</v>
      </c>
      <c r="D42" s="8">
        <v>3000</v>
      </c>
      <c r="E42" s="8">
        <v>3100</v>
      </c>
      <c r="F42" s="4" t="s">
        <v>89</v>
      </c>
      <c r="G42" s="4" t="s">
        <v>157</v>
      </c>
      <c r="H42" s="6">
        <v>1235086.49</v>
      </c>
      <c r="I42" s="6">
        <f>1184166.49</f>
        <v>1184166.49</v>
      </c>
      <c r="J42" s="6">
        <v>862677.6</v>
      </c>
      <c r="K42" s="6">
        <v>623808.19999999995</v>
      </c>
      <c r="L42" s="6">
        <v>623808.19999999995</v>
      </c>
      <c r="M42" s="6">
        <v>623808.19999999995</v>
      </c>
      <c r="N42" s="7" t="s">
        <v>191</v>
      </c>
      <c r="O42" s="7" t="s">
        <v>192</v>
      </c>
      <c r="P42" s="2" t="s">
        <v>53</v>
      </c>
      <c r="Q42" s="3">
        <v>43738</v>
      </c>
      <c r="R42" s="3">
        <v>43746</v>
      </c>
      <c r="S42" s="10"/>
    </row>
    <row r="43" spans="1:19" x14ac:dyDescent="0.25">
      <c r="A43" s="2">
        <v>2019</v>
      </c>
      <c r="B43" s="3">
        <v>43647</v>
      </c>
      <c r="C43" s="3">
        <v>43738</v>
      </c>
      <c r="D43" s="8">
        <v>3000</v>
      </c>
      <c r="E43" s="8">
        <v>3100</v>
      </c>
      <c r="F43" s="4" t="s">
        <v>90</v>
      </c>
      <c r="G43" s="4" t="s">
        <v>158</v>
      </c>
      <c r="H43" s="6">
        <v>135000</v>
      </c>
      <c r="I43" s="6">
        <f>135000</f>
        <v>135000</v>
      </c>
      <c r="J43" s="6">
        <v>53867</v>
      </c>
      <c r="K43" s="6">
        <v>53867</v>
      </c>
      <c r="L43" s="6">
        <v>53867</v>
      </c>
      <c r="M43" s="6">
        <v>53867</v>
      </c>
      <c r="N43" s="7" t="s">
        <v>191</v>
      </c>
      <c r="O43" s="7" t="s">
        <v>192</v>
      </c>
      <c r="P43" s="2" t="s">
        <v>53</v>
      </c>
      <c r="Q43" s="3">
        <v>43738</v>
      </c>
      <c r="R43" s="3">
        <v>43746</v>
      </c>
      <c r="S43" s="10"/>
    </row>
    <row r="44" spans="1:19" x14ac:dyDescent="0.25">
      <c r="A44" s="2">
        <v>2019</v>
      </c>
      <c r="B44" s="3">
        <v>43647</v>
      </c>
      <c r="C44" s="3">
        <v>43738</v>
      </c>
      <c r="D44" s="8">
        <v>3000</v>
      </c>
      <c r="E44" s="8">
        <v>3200</v>
      </c>
      <c r="F44" s="4" t="s">
        <v>91</v>
      </c>
      <c r="G44" s="4" t="s">
        <v>159</v>
      </c>
      <c r="H44" s="6">
        <v>792000</v>
      </c>
      <c r="I44" s="6">
        <f>792000</f>
        <v>792000</v>
      </c>
      <c r="J44" s="6">
        <v>780068.88</v>
      </c>
      <c r="K44" s="6">
        <v>584412.93000000005</v>
      </c>
      <c r="L44" s="6">
        <v>584412.93000000005</v>
      </c>
      <c r="M44" s="6">
        <v>584412.93000000005</v>
      </c>
      <c r="N44" s="7" t="s">
        <v>191</v>
      </c>
      <c r="O44" s="7" t="s">
        <v>192</v>
      </c>
      <c r="P44" s="2" t="s">
        <v>53</v>
      </c>
      <c r="Q44" s="3">
        <v>43738</v>
      </c>
      <c r="R44" s="3">
        <v>43746</v>
      </c>
      <c r="S44" s="10"/>
    </row>
    <row r="45" spans="1:19" x14ac:dyDescent="0.25">
      <c r="A45" s="2">
        <v>2019</v>
      </c>
      <c r="B45" s="3">
        <v>43647</v>
      </c>
      <c r="C45" s="3">
        <v>43738</v>
      </c>
      <c r="D45" s="8">
        <v>3000</v>
      </c>
      <c r="E45" s="8">
        <v>3200</v>
      </c>
      <c r="F45" s="4" t="s">
        <v>92</v>
      </c>
      <c r="G45" s="4" t="s">
        <v>160</v>
      </c>
      <c r="H45" s="6">
        <v>914783.4</v>
      </c>
      <c r="I45" s="6">
        <f>962718.2</f>
        <v>962718.2</v>
      </c>
      <c r="J45" s="6">
        <v>412434.21</v>
      </c>
      <c r="K45" s="6">
        <v>412434.21</v>
      </c>
      <c r="L45" s="6">
        <v>412434.21</v>
      </c>
      <c r="M45" s="6">
        <v>412434.21</v>
      </c>
      <c r="N45" s="7" t="s">
        <v>191</v>
      </c>
      <c r="O45" s="7" t="s">
        <v>192</v>
      </c>
      <c r="P45" s="2" t="s">
        <v>53</v>
      </c>
      <c r="Q45" s="3">
        <v>43738</v>
      </c>
      <c r="R45" s="3">
        <v>43746</v>
      </c>
      <c r="S45" s="10"/>
    </row>
    <row r="46" spans="1:19" x14ac:dyDescent="0.25">
      <c r="A46" s="2">
        <v>2019</v>
      </c>
      <c r="B46" s="3">
        <v>43647</v>
      </c>
      <c r="C46" s="3">
        <v>43738</v>
      </c>
      <c r="D46" s="8">
        <v>3000</v>
      </c>
      <c r="E46" s="8">
        <v>3300</v>
      </c>
      <c r="F46" s="4" t="s">
        <v>93</v>
      </c>
      <c r="G46" s="4" t="s">
        <v>161</v>
      </c>
      <c r="H46" s="6">
        <v>986713</v>
      </c>
      <c r="I46" s="6">
        <f>941713</f>
        <v>941713</v>
      </c>
      <c r="J46" s="6">
        <v>793556</v>
      </c>
      <c r="K46" s="6">
        <v>481284</v>
      </c>
      <c r="L46" s="6">
        <v>481284</v>
      </c>
      <c r="M46" s="6">
        <v>481284</v>
      </c>
      <c r="N46" s="7" t="s">
        <v>191</v>
      </c>
      <c r="O46" s="7" t="s">
        <v>192</v>
      </c>
      <c r="P46" s="2" t="s">
        <v>53</v>
      </c>
      <c r="Q46" s="3">
        <v>43738</v>
      </c>
      <c r="R46" s="3">
        <v>43746</v>
      </c>
      <c r="S46" s="10"/>
    </row>
    <row r="47" spans="1:19" x14ac:dyDescent="0.25">
      <c r="A47" s="2">
        <v>2019</v>
      </c>
      <c r="B47" s="3">
        <v>43647</v>
      </c>
      <c r="C47" s="3">
        <v>43738</v>
      </c>
      <c r="D47" s="8">
        <v>3000</v>
      </c>
      <c r="E47" s="8">
        <v>3300</v>
      </c>
      <c r="F47" s="4" t="s">
        <v>94</v>
      </c>
      <c r="G47" s="4" t="s">
        <v>162</v>
      </c>
      <c r="H47" s="6">
        <v>10130</v>
      </c>
      <c r="I47" s="6">
        <f>10130</f>
        <v>10130</v>
      </c>
      <c r="J47" s="6">
        <v>0</v>
      </c>
      <c r="K47" s="6">
        <v>0</v>
      </c>
      <c r="L47" s="6">
        <v>0</v>
      </c>
      <c r="M47" s="6">
        <v>0</v>
      </c>
      <c r="N47" s="7" t="s">
        <v>191</v>
      </c>
      <c r="O47" s="7" t="s">
        <v>192</v>
      </c>
      <c r="P47" s="2" t="s">
        <v>53</v>
      </c>
      <c r="Q47" s="3">
        <v>43738</v>
      </c>
      <c r="R47" s="3">
        <v>43746</v>
      </c>
      <c r="S47" s="10"/>
    </row>
    <row r="48" spans="1:19" x14ac:dyDescent="0.25">
      <c r="A48" s="2">
        <v>2019</v>
      </c>
      <c r="B48" s="3">
        <v>43647</v>
      </c>
      <c r="C48" s="3">
        <v>43738</v>
      </c>
      <c r="D48" s="8">
        <v>3000</v>
      </c>
      <c r="E48" s="8">
        <v>3300</v>
      </c>
      <c r="F48" s="4" t="s">
        <v>95</v>
      </c>
      <c r="G48" s="4" t="s">
        <v>163</v>
      </c>
      <c r="H48" s="6">
        <v>504675.38</v>
      </c>
      <c r="I48" s="6">
        <f>447056.58</f>
        <v>447056.58</v>
      </c>
      <c r="J48" s="6">
        <v>69749.919999999998</v>
      </c>
      <c r="K48" s="6">
        <v>68349.919999999998</v>
      </c>
      <c r="L48" s="6">
        <v>68349.919999999998</v>
      </c>
      <c r="M48" s="6">
        <v>68349.919999999998</v>
      </c>
      <c r="N48" s="7" t="s">
        <v>191</v>
      </c>
      <c r="O48" s="7" t="s">
        <v>192</v>
      </c>
      <c r="P48" s="2" t="s">
        <v>53</v>
      </c>
      <c r="Q48" s="3">
        <v>43738</v>
      </c>
      <c r="R48" s="3">
        <v>43746</v>
      </c>
      <c r="S48" s="10"/>
    </row>
    <row r="49" spans="1:19" x14ac:dyDescent="0.25">
      <c r="A49" s="2">
        <v>2019</v>
      </c>
      <c r="B49" s="3">
        <v>43647</v>
      </c>
      <c r="C49" s="3">
        <v>43738</v>
      </c>
      <c r="D49" s="8">
        <v>3000</v>
      </c>
      <c r="E49" s="8">
        <v>3300</v>
      </c>
      <c r="F49" s="4" t="s">
        <v>96</v>
      </c>
      <c r="G49" s="4" t="s">
        <v>164</v>
      </c>
      <c r="H49" s="6">
        <v>2016025.41</v>
      </c>
      <c r="I49" s="6">
        <f>2016025.41</f>
        <v>2016025.41</v>
      </c>
      <c r="J49" s="6">
        <v>1945374.97</v>
      </c>
      <c r="K49" s="6">
        <v>1760532.68</v>
      </c>
      <c r="L49" s="6">
        <v>1760532.68</v>
      </c>
      <c r="M49" s="6">
        <v>1760532.68</v>
      </c>
      <c r="N49" s="7" t="s">
        <v>191</v>
      </c>
      <c r="O49" s="7" t="s">
        <v>192</v>
      </c>
      <c r="P49" s="2" t="s">
        <v>53</v>
      </c>
      <c r="Q49" s="3">
        <v>43738</v>
      </c>
      <c r="R49" s="3">
        <v>43746</v>
      </c>
      <c r="S49" s="10"/>
    </row>
    <row r="50" spans="1:19" x14ac:dyDescent="0.25">
      <c r="A50" s="2">
        <v>2019</v>
      </c>
      <c r="B50" s="3">
        <v>43647</v>
      </c>
      <c r="C50" s="3">
        <v>43738</v>
      </c>
      <c r="D50" s="8">
        <v>3000</v>
      </c>
      <c r="E50" s="8">
        <v>3300</v>
      </c>
      <c r="F50" s="4" t="s">
        <v>97</v>
      </c>
      <c r="G50" s="4" t="s">
        <v>165</v>
      </c>
      <c r="H50" s="6">
        <v>1391500</v>
      </c>
      <c r="I50" s="6">
        <f>1222746.04</f>
        <v>1222746.04</v>
      </c>
      <c r="J50" s="6">
        <v>356652.78</v>
      </c>
      <c r="K50" s="6">
        <v>356652.78</v>
      </c>
      <c r="L50" s="6">
        <v>356652.78</v>
      </c>
      <c r="M50" s="6">
        <v>351990.69</v>
      </c>
      <c r="N50" s="7" t="s">
        <v>191</v>
      </c>
      <c r="O50" s="7" t="s">
        <v>192</v>
      </c>
      <c r="P50" s="2" t="s">
        <v>53</v>
      </c>
      <c r="Q50" s="3">
        <v>43738</v>
      </c>
      <c r="R50" s="3">
        <v>43746</v>
      </c>
      <c r="S50" s="10"/>
    </row>
    <row r="51" spans="1:19" x14ac:dyDescent="0.25">
      <c r="A51" s="2">
        <v>2019</v>
      </c>
      <c r="B51" s="3">
        <v>43647</v>
      </c>
      <c r="C51" s="3">
        <v>43738</v>
      </c>
      <c r="D51" s="8">
        <v>3000</v>
      </c>
      <c r="E51" s="8">
        <v>3300</v>
      </c>
      <c r="F51" s="4" t="s">
        <v>98</v>
      </c>
      <c r="G51" s="4" t="s">
        <v>166</v>
      </c>
      <c r="H51" s="6">
        <v>1024512</v>
      </c>
      <c r="I51" s="6">
        <f>1024512</f>
        <v>1024512</v>
      </c>
      <c r="J51" s="6">
        <v>1024512</v>
      </c>
      <c r="K51" s="6">
        <v>683008</v>
      </c>
      <c r="L51" s="6">
        <v>683008</v>
      </c>
      <c r="M51" s="6">
        <v>683008</v>
      </c>
      <c r="N51" s="7" t="s">
        <v>191</v>
      </c>
      <c r="O51" s="7" t="s">
        <v>192</v>
      </c>
      <c r="P51" s="2" t="s">
        <v>53</v>
      </c>
      <c r="Q51" s="3">
        <v>43738</v>
      </c>
      <c r="R51" s="3">
        <v>43746</v>
      </c>
      <c r="S51" s="10"/>
    </row>
    <row r="52" spans="1:19" x14ac:dyDescent="0.25">
      <c r="A52" s="2">
        <v>2019</v>
      </c>
      <c r="B52" s="3">
        <v>43647</v>
      </c>
      <c r="C52" s="3">
        <v>43738</v>
      </c>
      <c r="D52" s="8">
        <v>3000</v>
      </c>
      <c r="E52" s="8">
        <v>3400</v>
      </c>
      <c r="F52" s="4" t="s">
        <v>99</v>
      </c>
      <c r="G52" s="4" t="s">
        <v>167</v>
      </c>
      <c r="H52" s="6">
        <v>117126.83</v>
      </c>
      <c r="I52" s="6">
        <f>117126.83</f>
        <v>117126.83</v>
      </c>
      <c r="J52" s="6">
        <v>15016.32</v>
      </c>
      <c r="K52" s="6">
        <v>15016.32</v>
      </c>
      <c r="L52" s="6">
        <v>15016.32</v>
      </c>
      <c r="M52" s="6">
        <v>15016.32</v>
      </c>
      <c r="N52" s="7" t="s">
        <v>191</v>
      </c>
      <c r="O52" s="7" t="s">
        <v>192</v>
      </c>
      <c r="P52" s="2" t="s">
        <v>53</v>
      </c>
      <c r="Q52" s="3">
        <v>43738</v>
      </c>
      <c r="R52" s="3">
        <v>43746</v>
      </c>
      <c r="S52" s="10"/>
    </row>
    <row r="53" spans="1:19" x14ac:dyDescent="0.25">
      <c r="A53" s="2">
        <v>2019</v>
      </c>
      <c r="B53" s="3">
        <v>43647</v>
      </c>
      <c r="C53" s="3">
        <v>43738</v>
      </c>
      <c r="D53" s="8">
        <v>3000</v>
      </c>
      <c r="E53" s="8">
        <v>3500</v>
      </c>
      <c r="F53" s="4" t="s">
        <v>100</v>
      </c>
      <c r="G53" s="4" t="s">
        <v>168</v>
      </c>
      <c r="H53" s="6">
        <v>165000</v>
      </c>
      <c r="I53" s="6">
        <f>157300</f>
        <v>157300</v>
      </c>
      <c r="J53" s="6">
        <v>74970.77</v>
      </c>
      <c r="K53" s="6">
        <v>74970.77</v>
      </c>
      <c r="L53" s="6">
        <v>74970.77</v>
      </c>
      <c r="M53" s="6">
        <v>74970.77</v>
      </c>
      <c r="N53" s="7" t="s">
        <v>191</v>
      </c>
      <c r="O53" s="7" t="s">
        <v>192</v>
      </c>
      <c r="P53" s="2" t="s">
        <v>53</v>
      </c>
      <c r="Q53" s="3">
        <v>43738</v>
      </c>
      <c r="R53" s="3">
        <v>43746</v>
      </c>
      <c r="S53" s="10"/>
    </row>
    <row r="54" spans="1:19" ht="22.5" x14ac:dyDescent="0.25">
      <c r="A54" s="2">
        <v>2019</v>
      </c>
      <c r="B54" s="3">
        <v>43647</v>
      </c>
      <c r="C54" s="3">
        <v>43738</v>
      </c>
      <c r="D54" s="8">
        <v>3000</v>
      </c>
      <c r="E54" s="8">
        <v>3500</v>
      </c>
      <c r="F54" s="4" t="s">
        <v>101</v>
      </c>
      <c r="G54" s="4" t="s">
        <v>169</v>
      </c>
      <c r="H54" s="6">
        <v>44950</v>
      </c>
      <c r="I54" s="6">
        <f>43950</f>
        <v>43950</v>
      </c>
      <c r="J54" s="6">
        <v>250</v>
      </c>
      <c r="K54" s="6">
        <v>250</v>
      </c>
      <c r="L54" s="6">
        <v>250</v>
      </c>
      <c r="M54" s="6">
        <v>250</v>
      </c>
      <c r="N54" s="7" t="s">
        <v>191</v>
      </c>
      <c r="O54" s="7" t="s">
        <v>192</v>
      </c>
      <c r="P54" s="2" t="s">
        <v>53</v>
      </c>
      <c r="Q54" s="3">
        <v>43738</v>
      </c>
      <c r="R54" s="3">
        <v>43746</v>
      </c>
      <c r="S54" s="10"/>
    </row>
    <row r="55" spans="1:19" x14ac:dyDescent="0.25">
      <c r="A55" s="2">
        <v>2019</v>
      </c>
      <c r="B55" s="3">
        <v>43647</v>
      </c>
      <c r="C55" s="3">
        <v>43738</v>
      </c>
      <c r="D55" s="8">
        <v>3000</v>
      </c>
      <c r="E55" s="8">
        <v>3500</v>
      </c>
      <c r="F55" s="4" t="s">
        <v>102</v>
      </c>
      <c r="G55" s="4" t="s">
        <v>170</v>
      </c>
      <c r="H55" s="6">
        <v>100000</v>
      </c>
      <c r="I55" s="6">
        <f>100000</f>
        <v>100000</v>
      </c>
      <c r="J55" s="6">
        <v>21760.04</v>
      </c>
      <c r="K55" s="6">
        <v>21760.04</v>
      </c>
      <c r="L55" s="6">
        <v>21760.04</v>
      </c>
      <c r="M55" s="6">
        <v>21760.04</v>
      </c>
      <c r="N55" s="7" t="s">
        <v>191</v>
      </c>
      <c r="O55" s="7" t="s">
        <v>192</v>
      </c>
      <c r="P55" s="2" t="s">
        <v>53</v>
      </c>
      <c r="Q55" s="3">
        <v>43738</v>
      </c>
      <c r="R55" s="3">
        <v>43746</v>
      </c>
      <c r="S55" s="10"/>
    </row>
    <row r="56" spans="1:19" x14ac:dyDescent="0.25">
      <c r="A56" s="2">
        <v>2019</v>
      </c>
      <c r="B56" s="3">
        <v>43647</v>
      </c>
      <c r="C56" s="3">
        <v>43738</v>
      </c>
      <c r="D56" s="8">
        <v>3000</v>
      </c>
      <c r="E56" s="8">
        <v>3500</v>
      </c>
      <c r="F56" s="4" t="s">
        <v>103</v>
      </c>
      <c r="G56" s="4" t="s">
        <v>171</v>
      </c>
      <c r="H56" s="6">
        <v>43000</v>
      </c>
      <c r="I56" s="6">
        <f>43000</f>
        <v>43000</v>
      </c>
      <c r="J56" s="6">
        <v>9866.32</v>
      </c>
      <c r="K56" s="6">
        <v>9866.32</v>
      </c>
      <c r="L56" s="6">
        <v>9866.32</v>
      </c>
      <c r="M56" s="6">
        <v>9866.32</v>
      </c>
      <c r="N56" s="7" t="s">
        <v>191</v>
      </c>
      <c r="O56" s="7" t="s">
        <v>192</v>
      </c>
      <c r="P56" s="2" t="s">
        <v>53</v>
      </c>
      <c r="Q56" s="3">
        <v>43738</v>
      </c>
      <c r="R56" s="3">
        <v>43746</v>
      </c>
      <c r="S56" s="10"/>
    </row>
    <row r="57" spans="1:19" x14ac:dyDescent="0.25">
      <c r="A57" s="2">
        <v>2019</v>
      </c>
      <c r="B57" s="3">
        <v>43647</v>
      </c>
      <c r="C57" s="3">
        <v>43738</v>
      </c>
      <c r="D57" s="8">
        <v>3000</v>
      </c>
      <c r="E57" s="8">
        <v>3500</v>
      </c>
      <c r="F57" s="4" t="s">
        <v>104</v>
      </c>
      <c r="G57" s="4" t="s">
        <v>172</v>
      </c>
      <c r="H57" s="6">
        <v>22000</v>
      </c>
      <c r="I57" s="6">
        <f>22000</f>
        <v>22000</v>
      </c>
      <c r="J57" s="6">
        <v>18872.849999999999</v>
      </c>
      <c r="K57" s="6">
        <v>18872.849999999999</v>
      </c>
      <c r="L57" s="6">
        <v>18872.849999999999</v>
      </c>
      <c r="M57" s="6">
        <v>17472.849999999999</v>
      </c>
      <c r="N57" s="7" t="s">
        <v>191</v>
      </c>
      <c r="O57" s="7" t="s">
        <v>192</v>
      </c>
      <c r="P57" s="2" t="s">
        <v>53</v>
      </c>
      <c r="Q57" s="3">
        <v>43738</v>
      </c>
      <c r="R57" s="3">
        <v>43746</v>
      </c>
      <c r="S57" s="10"/>
    </row>
    <row r="58" spans="1:19" x14ac:dyDescent="0.25">
      <c r="A58" s="2">
        <v>2019</v>
      </c>
      <c r="B58" s="3">
        <v>43647</v>
      </c>
      <c r="C58" s="3">
        <v>43738</v>
      </c>
      <c r="D58" s="8">
        <v>3000</v>
      </c>
      <c r="E58" s="8">
        <v>3500</v>
      </c>
      <c r="F58" s="4" t="s">
        <v>105</v>
      </c>
      <c r="G58" s="4" t="s">
        <v>173</v>
      </c>
      <c r="H58" s="6">
        <v>900000</v>
      </c>
      <c r="I58" s="6">
        <f>900000</f>
        <v>900000</v>
      </c>
      <c r="J58" s="6">
        <v>862453.79</v>
      </c>
      <c r="K58" s="6">
        <v>574969.15</v>
      </c>
      <c r="L58" s="6">
        <v>574969.15</v>
      </c>
      <c r="M58" s="6">
        <v>574969.15</v>
      </c>
      <c r="N58" s="7" t="s">
        <v>191</v>
      </c>
      <c r="O58" s="7" t="s">
        <v>192</v>
      </c>
      <c r="P58" s="2" t="s">
        <v>53</v>
      </c>
      <c r="Q58" s="3">
        <v>43738</v>
      </c>
      <c r="R58" s="3">
        <v>43746</v>
      </c>
      <c r="S58" s="10"/>
    </row>
    <row r="59" spans="1:19" x14ac:dyDescent="0.25">
      <c r="A59" s="2">
        <v>2019</v>
      </c>
      <c r="B59" s="3">
        <v>43647</v>
      </c>
      <c r="C59" s="3">
        <v>43738</v>
      </c>
      <c r="D59" s="8">
        <v>3000</v>
      </c>
      <c r="E59" s="8">
        <v>3500</v>
      </c>
      <c r="F59" s="4" t="s">
        <v>106</v>
      </c>
      <c r="G59" s="4" t="s">
        <v>174</v>
      </c>
      <c r="H59" s="6">
        <v>64000</v>
      </c>
      <c r="I59" s="6">
        <f>64000</f>
        <v>64000</v>
      </c>
      <c r="J59" s="6">
        <v>23780</v>
      </c>
      <c r="K59" s="6">
        <v>23780</v>
      </c>
      <c r="L59" s="6">
        <v>23780</v>
      </c>
      <c r="M59" s="6">
        <v>23780</v>
      </c>
      <c r="N59" s="7" t="s">
        <v>191</v>
      </c>
      <c r="O59" s="7" t="s">
        <v>192</v>
      </c>
      <c r="P59" s="2" t="s">
        <v>53</v>
      </c>
      <c r="Q59" s="3">
        <v>43738</v>
      </c>
      <c r="R59" s="3">
        <v>43746</v>
      </c>
      <c r="S59" s="10"/>
    </row>
    <row r="60" spans="1:19" x14ac:dyDescent="0.25">
      <c r="A60" s="2">
        <v>2019</v>
      </c>
      <c r="B60" s="3">
        <v>43647</v>
      </c>
      <c r="C60" s="3">
        <v>43738</v>
      </c>
      <c r="D60" s="8">
        <v>3000</v>
      </c>
      <c r="E60" s="8">
        <v>3600</v>
      </c>
      <c r="F60" s="4" t="s">
        <v>107</v>
      </c>
      <c r="G60" s="4" t="s">
        <v>175</v>
      </c>
      <c r="H60" s="6">
        <v>283515</v>
      </c>
      <c r="I60" s="6">
        <f>406315</f>
        <v>406315</v>
      </c>
      <c r="J60" s="6">
        <v>389751.94</v>
      </c>
      <c r="K60" s="6">
        <v>298401.94</v>
      </c>
      <c r="L60" s="6">
        <v>298401.94</v>
      </c>
      <c r="M60" s="6">
        <v>298401.94</v>
      </c>
      <c r="N60" s="7" t="s">
        <v>191</v>
      </c>
      <c r="O60" s="7" t="s">
        <v>192</v>
      </c>
      <c r="P60" s="2" t="s">
        <v>53</v>
      </c>
      <c r="Q60" s="3">
        <v>43738</v>
      </c>
      <c r="R60" s="3">
        <v>43746</v>
      </c>
      <c r="S60" s="10"/>
    </row>
    <row r="61" spans="1:19" x14ac:dyDescent="0.25">
      <c r="A61" s="2">
        <v>2019</v>
      </c>
      <c r="B61" s="3">
        <v>43647</v>
      </c>
      <c r="C61" s="3">
        <v>43738</v>
      </c>
      <c r="D61" s="8">
        <v>3000</v>
      </c>
      <c r="E61" s="8">
        <v>3700</v>
      </c>
      <c r="F61" s="4" t="s">
        <v>108</v>
      </c>
      <c r="G61" s="4" t="s">
        <v>176</v>
      </c>
      <c r="H61" s="6">
        <v>804000</v>
      </c>
      <c r="I61" s="6">
        <f>771578.04</f>
        <v>771578.04</v>
      </c>
      <c r="J61" s="6">
        <v>267933.7</v>
      </c>
      <c r="K61" s="6">
        <v>266666.7</v>
      </c>
      <c r="L61" s="6">
        <v>266666.7</v>
      </c>
      <c r="M61" s="6">
        <v>261574.7</v>
      </c>
      <c r="N61" s="7" t="s">
        <v>191</v>
      </c>
      <c r="O61" s="7" t="s">
        <v>192</v>
      </c>
      <c r="P61" s="2" t="s">
        <v>53</v>
      </c>
      <c r="Q61" s="3">
        <v>43738</v>
      </c>
      <c r="R61" s="3">
        <v>43746</v>
      </c>
      <c r="S61" s="10"/>
    </row>
    <row r="62" spans="1:19" x14ac:dyDescent="0.25">
      <c r="A62" s="2">
        <v>2019</v>
      </c>
      <c r="B62" s="3">
        <v>43647</v>
      </c>
      <c r="C62" s="3">
        <v>43738</v>
      </c>
      <c r="D62" s="8">
        <v>3000</v>
      </c>
      <c r="E62" s="8">
        <v>3700</v>
      </c>
      <c r="F62" s="4" t="s">
        <v>109</v>
      </c>
      <c r="G62" s="4" t="s">
        <v>177</v>
      </c>
      <c r="H62" s="6">
        <v>732000</v>
      </c>
      <c r="I62" s="6">
        <f>655454.01</f>
        <v>655454.01</v>
      </c>
      <c r="J62" s="6">
        <v>160211.54</v>
      </c>
      <c r="K62" s="6">
        <v>158162.54</v>
      </c>
      <c r="L62" s="6">
        <v>158162.54</v>
      </c>
      <c r="M62" s="6">
        <v>158162.54</v>
      </c>
      <c r="N62" s="7" t="s">
        <v>191</v>
      </c>
      <c r="O62" s="7" t="s">
        <v>192</v>
      </c>
      <c r="P62" s="2" t="s">
        <v>53</v>
      </c>
      <c r="Q62" s="3">
        <v>43738</v>
      </c>
      <c r="R62" s="3">
        <v>43746</v>
      </c>
      <c r="S62" s="10"/>
    </row>
    <row r="63" spans="1:19" x14ac:dyDescent="0.25">
      <c r="A63" s="2">
        <v>2019</v>
      </c>
      <c r="B63" s="3">
        <v>43647</v>
      </c>
      <c r="C63" s="3">
        <v>43738</v>
      </c>
      <c r="D63" s="8">
        <v>3000</v>
      </c>
      <c r="E63" s="8">
        <v>3700</v>
      </c>
      <c r="F63" s="4" t="s">
        <v>110</v>
      </c>
      <c r="G63" s="4" t="s">
        <v>178</v>
      </c>
      <c r="H63" s="6">
        <v>169540.99</v>
      </c>
      <c r="I63" s="6">
        <f>246684.69</f>
        <v>246684.69</v>
      </c>
      <c r="J63" s="6">
        <v>115638.63</v>
      </c>
      <c r="K63" s="6">
        <v>115638.63</v>
      </c>
      <c r="L63" s="6">
        <v>115638.63</v>
      </c>
      <c r="M63" s="6">
        <v>115638.63</v>
      </c>
      <c r="N63" s="7" t="s">
        <v>191</v>
      </c>
      <c r="O63" s="7" t="s">
        <v>192</v>
      </c>
      <c r="P63" s="2" t="s">
        <v>53</v>
      </c>
      <c r="Q63" s="3">
        <v>43738</v>
      </c>
      <c r="R63" s="3">
        <v>43746</v>
      </c>
      <c r="S63" s="10"/>
    </row>
    <row r="64" spans="1:19" x14ac:dyDescent="0.25">
      <c r="A64" s="2">
        <v>2019</v>
      </c>
      <c r="B64" s="3">
        <v>43647</v>
      </c>
      <c r="C64" s="3">
        <v>43738</v>
      </c>
      <c r="D64" s="8">
        <v>3000</v>
      </c>
      <c r="E64" s="8">
        <v>3700</v>
      </c>
      <c r="F64" s="4" t="s">
        <v>111</v>
      </c>
      <c r="G64" s="4" t="s">
        <v>179</v>
      </c>
      <c r="H64" s="6">
        <v>600</v>
      </c>
      <c r="I64" s="6">
        <f>600</f>
        <v>600</v>
      </c>
      <c r="J64" s="6">
        <v>0</v>
      </c>
      <c r="K64" s="6">
        <v>0</v>
      </c>
      <c r="L64" s="6">
        <v>0</v>
      </c>
      <c r="M64" s="6">
        <v>0</v>
      </c>
      <c r="N64" s="7" t="s">
        <v>191</v>
      </c>
      <c r="O64" s="7" t="s">
        <v>192</v>
      </c>
      <c r="P64" s="2" t="s">
        <v>53</v>
      </c>
      <c r="Q64" s="3">
        <v>43738</v>
      </c>
      <c r="R64" s="3">
        <v>43746</v>
      </c>
      <c r="S64" s="10"/>
    </row>
    <row r="65" spans="1:19" x14ac:dyDescent="0.25">
      <c r="A65" s="2">
        <v>2019</v>
      </c>
      <c r="B65" s="3">
        <v>43647</v>
      </c>
      <c r="C65" s="3">
        <v>43738</v>
      </c>
      <c r="D65" s="8">
        <v>3000</v>
      </c>
      <c r="E65" s="8">
        <v>3800</v>
      </c>
      <c r="F65" s="4" t="s">
        <v>112</v>
      </c>
      <c r="G65" s="4" t="s">
        <v>180</v>
      </c>
      <c r="H65" s="6">
        <v>242000</v>
      </c>
      <c r="I65" s="6">
        <f>236836.2</f>
        <v>236836.2</v>
      </c>
      <c r="J65" s="6">
        <v>140996.32999999999</v>
      </c>
      <c r="K65" s="6">
        <v>140996.32999999999</v>
      </c>
      <c r="L65" s="6">
        <v>140996.32999999999</v>
      </c>
      <c r="M65" s="6">
        <v>140996.32999999999</v>
      </c>
      <c r="N65" s="7" t="s">
        <v>191</v>
      </c>
      <c r="O65" s="7" t="s">
        <v>192</v>
      </c>
      <c r="P65" s="2" t="s">
        <v>53</v>
      </c>
      <c r="Q65" s="3">
        <v>43738</v>
      </c>
      <c r="R65" s="3">
        <v>43746</v>
      </c>
      <c r="S65" s="10"/>
    </row>
    <row r="66" spans="1:19" x14ac:dyDescent="0.25">
      <c r="A66" s="2">
        <v>2019</v>
      </c>
      <c r="B66" s="3">
        <v>43647</v>
      </c>
      <c r="C66" s="3">
        <v>43738</v>
      </c>
      <c r="D66" s="8">
        <v>3000</v>
      </c>
      <c r="E66" s="8">
        <v>3800</v>
      </c>
      <c r="F66" s="4" t="s">
        <v>113</v>
      </c>
      <c r="G66" s="4" t="s">
        <v>181</v>
      </c>
      <c r="H66" s="6">
        <v>1384033.9</v>
      </c>
      <c r="I66" s="6">
        <f>1476670.74</f>
        <v>1476670.74</v>
      </c>
      <c r="J66" s="6">
        <v>807931.15</v>
      </c>
      <c r="K66" s="6">
        <v>807931.15</v>
      </c>
      <c r="L66" s="6">
        <v>807931.15</v>
      </c>
      <c r="M66" s="6">
        <v>802308.81</v>
      </c>
      <c r="N66" s="7" t="s">
        <v>191</v>
      </c>
      <c r="O66" s="7" t="s">
        <v>192</v>
      </c>
      <c r="P66" s="2" t="s">
        <v>53</v>
      </c>
      <c r="Q66" s="3">
        <v>43738</v>
      </c>
      <c r="R66" s="3">
        <v>43746</v>
      </c>
      <c r="S66" s="10"/>
    </row>
    <row r="67" spans="1:19" x14ac:dyDescent="0.25">
      <c r="A67" s="2">
        <v>2019</v>
      </c>
      <c r="B67" s="3">
        <v>43647</v>
      </c>
      <c r="C67" s="3">
        <v>43738</v>
      </c>
      <c r="D67" s="8">
        <v>3000</v>
      </c>
      <c r="E67" s="8">
        <v>3800</v>
      </c>
      <c r="F67" s="4" t="s">
        <v>114</v>
      </c>
      <c r="G67" s="4" t="s">
        <v>182</v>
      </c>
      <c r="H67" s="6">
        <v>87187.4</v>
      </c>
      <c r="I67" s="6">
        <f>69909.5</f>
        <v>69909.5</v>
      </c>
      <c r="J67" s="6">
        <v>4832.88</v>
      </c>
      <c r="K67" s="6">
        <v>4832.88</v>
      </c>
      <c r="L67" s="6">
        <v>4832.88</v>
      </c>
      <c r="M67" s="6">
        <v>4832.88</v>
      </c>
      <c r="N67" s="7" t="s">
        <v>191</v>
      </c>
      <c r="O67" s="7" t="s">
        <v>192</v>
      </c>
      <c r="P67" s="2" t="s">
        <v>53</v>
      </c>
      <c r="Q67" s="3">
        <v>43738</v>
      </c>
      <c r="R67" s="3">
        <v>43746</v>
      </c>
      <c r="S67" s="10"/>
    </row>
    <row r="68" spans="1:19" x14ac:dyDescent="0.25">
      <c r="A68" s="2">
        <v>2019</v>
      </c>
      <c r="B68" s="3">
        <v>43647</v>
      </c>
      <c r="C68" s="3">
        <v>43738</v>
      </c>
      <c r="D68" s="8">
        <v>3000</v>
      </c>
      <c r="E68" s="8">
        <v>3900</v>
      </c>
      <c r="F68" s="4" t="s">
        <v>115</v>
      </c>
      <c r="G68" s="4" t="s">
        <v>183</v>
      </c>
      <c r="H68" s="6">
        <v>105115</v>
      </c>
      <c r="I68" s="6">
        <f>115555</f>
        <v>115555</v>
      </c>
      <c r="J68" s="6">
        <v>61983.6</v>
      </c>
      <c r="K68" s="6">
        <v>61983.6</v>
      </c>
      <c r="L68" s="6">
        <v>61983.6</v>
      </c>
      <c r="M68" s="6">
        <v>61983.6</v>
      </c>
      <c r="N68" s="7" t="s">
        <v>191</v>
      </c>
      <c r="O68" s="7" t="s">
        <v>192</v>
      </c>
      <c r="P68" s="2" t="s">
        <v>53</v>
      </c>
      <c r="Q68" s="3">
        <v>43738</v>
      </c>
      <c r="R68" s="3">
        <v>43746</v>
      </c>
      <c r="S68" s="10"/>
    </row>
    <row r="69" spans="1:19" x14ac:dyDescent="0.25">
      <c r="A69" s="2">
        <v>2019</v>
      </c>
      <c r="B69" s="3">
        <v>43647</v>
      </c>
      <c r="C69" s="3">
        <v>43738</v>
      </c>
      <c r="D69" s="8">
        <v>3000</v>
      </c>
      <c r="E69" s="8">
        <v>3900</v>
      </c>
      <c r="F69" s="4" t="s">
        <v>116</v>
      </c>
      <c r="G69" s="4" t="s">
        <v>184</v>
      </c>
      <c r="H69" s="6">
        <v>0</v>
      </c>
      <c r="I69" s="6">
        <f>5029</f>
        <v>5029</v>
      </c>
      <c r="J69" s="6">
        <v>5029</v>
      </c>
      <c r="K69" s="6">
        <v>5029</v>
      </c>
      <c r="L69" s="6">
        <v>5029</v>
      </c>
      <c r="M69" s="6">
        <v>5029</v>
      </c>
      <c r="N69" s="7" t="s">
        <v>191</v>
      </c>
      <c r="O69" s="7" t="s">
        <v>192</v>
      </c>
      <c r="P69" s="2" t="s">
        <v>53</v>
      </c>
      <c r="Q69" s="3">
        <v>43738</v>
      </c>
      <c r="R69" s="3">
        <v>43746</v>
      </c>
      <c r="S69" s="10"/>
    </row>
    <row r="70" spans="1:19" x14ac:dyDescent="0.25">
      <c r="A70" s="2">
        <v>2019</v>
      </c>
      <c r="B70" s="3">
        <v>43647</v>
      </c>
      <c r="C70" s="3">
        <v>43738</v>
      </c>
      <c r="D70" s="8">
        <v>3000</v>
      </c>
      <c r="E70" s="8">
        <v>3900</v>
      </c>
      <c r="F70" s="4" t="s">
        <v>117</v>
      </c>
      <c r="G70" s="4" t="s">
        <v>185</v>
      </c>
      <c r="H70" s="6">
        <v>0</v>
      </c>
      <c r="I70" s="6">
        <f>1047155.83</f>
        <v>1047155.83</v>
      </c>
      <c r="J70" s="6">
        <v>717506.51</v>
      </c>
      <c r="K70" s="6">
        <v>717506.51</v>
      </c>
      <c r="L70" s="6">
        <v>717506.51</v>
      </c>
      <c r="M70" s="6">
        <v>717506.51</v>
      </c>
      <c r="N70" s="7" t="s">
        <v>191</v>
      </c>
      <c r="O70" s="7" t="s">
        <v>192</v>
      </c>
      <c r="P70" s="2" t="s">
        <v>53</v>
      </c>
      <c r="Q70" s="3">
        <v>43738</v>
      </c>
      <c r="R70" s="3">
        <v>43746</v>
      </c>
      <c r="S70" s="10"/>
    </row>
    <row r="71" spans="1:19" x14ac:dyDescent="0.25">
      <c r="A71" s="2">
        <v>2019</v>
      </c>
      <c r="B71" s="3">
        <v>43647</v>
      </c>
      <c r="C71" s="3">
        <v>43738</v>
      </c>
      <c r="D71" s="8">
        <v>3000</v>
      </c>
      <c r="E71" s="8">
        <v>3900</v>
      </c>
      <c r="F71" s="4" t="s">
        <v>118</v>
      </c>
      <c r="G71" s="4" t="s">
        <v>186</v>
      </c>
      <c r="H71" s="6">
        <v>6000</v>
      </c>
      <c r="I71" s="6">
        <f>6000</f>
        <v>6000</v>
      </c>
      <c r="J71" s="6">
        <v>0</v>
      </c>
      <c r="K71" s="6">
        <v>0</v>
      </c>
      <c r="L71" s="6">
        <v>0</v>
      </c>
      <c r="M71" s="6">
        <v>0</v>
      </c>
      <c r="N71" s="7" t="s">
        <v>191</v>
      </c>
      <c r="O71" s="7" t="s">
        <v>192</v>
      </c>
      <c r="P71" s="2" t="s">
        <v>53</v>
      </c>
      <c r="Q71" s="3">
        <v>43738</v>
      </c>
      <c r="R71" s="3">
        <v>43746</v>
      </c>
      <c r="S71" s="10"/>
    </row>
    <row r="72" spans="1:19" x14ac:dyDescent="0.25">
      <c r="A72" s="2">
        <v>2019</v>
      </c>
      <c r="B72" s="3">
        <v>43647</v>
      </c>
      <c r="C72" s="3">
        <v>43738</v>
      </c>
      <c r="D72" s="8">
        <v>4000</v>
      </c>
      <c r="E72" s="8">
        <v>4400</v>
      </c>
      <c r="F72" s="4" t="s">
        <v>119</v>
      </c>
      <c r="G72" s="4" t="s">
        <v>187</v>
      </c>
      <c r="H72" s="6">
        <v>330000</v>
      </c>
      <c r="I72" s="6">
        <f>405000</f>
        <v>405000</v>
      </c>
      <c r="J72" s="6">
        <v>387000</v>
      </c>
      <c r="K72" s="6">
        <v>387000</v>
      </c>
      <c r="L72" s="6">
        <v>387000</v>
      </c>
      <c r="M72" s="6">
        <v>387000</v>
      </c>
      <c r="N72" s="7" t="s">
        <v>191</v>
      </c>
      <c r="O72" s="7" t="s">
        <v>192</v>
      </c>
      <c r="P72" s="2" t="s">
        <v>53</v>
      </c>
      <c r="Q72" s="3">
        <v>43738</v>
      </c>
      <c r="R72" s="3">
        <v>43746</v>
      </c>
      <c r="S72" s="10"/>
    </row>
    <row r="73" spans="1:19" x14ac:dyDescent="0.25">
      <c r="A73" s="2">
        <v>2019</v>
      </c>
      <c r="B73" s="3">
        <v>43647</v>
      </c>
      <c r="C73" s="3">
        <v>43738</v>
      </c>
      <c r="D73" s="8">
        <v>5000</v>
      </c>
      <c r="E73" s="8">
        <v>5100</v>
      </c>
      <c r="F73" s="4" t="s">
        <v>120</v>
      </c>
      <c r="G73" s="4" t="s">
        <v>188</v>
      </c>
      <c r="H73" s="6">
        <v>131243.72</v>
      </c>
      <c r="I73" s="6">
        <f>53852.12</f>
        <v>53852.12</v>
      </c>
      <c r="J73" s="6">
        <v>11145.28</v>
      </c>
      <c r="K73" s="6">
        <v>11145.28</v>
      </c>
      <c r="L73" s="6">
        <v>11145.28</v>
      </c>
      <c r="M73" s="6">
        <v>11145.28</v>
      </c>
      <c r="N73" s="7" t="s">
        <v>191</v>
      </c>
      <c r="O73" s="7" t="s">
        <v>192</v>
      </c>
      <c r="P73" s="2" t="s">
        <v>53</v>
      </c>
      <c r="Q73" s="3">
        <v>43738</v>
      </c>
      <c r="R73" s="3">
        <v>43746</v>
      </c>
      <c r="S73" s="10"/>
    </row>
    <row r="74" spans="1:19" x14ac:dyDescent="0.25">
      <c r="A74" s="2">
        <v>2019</v>
      </c>
      <c r="B74" s="3">
        <v>43647</v>
      </c>
      <c r="C74" s="3">
        <v>43738</v>
      </c>
      <c r="D74" s="8">
        <v>5000</v>
      </c>
      <c r="E74" s="8">
        <v>5100</v>
      </c>
      <c r="F74" s="4" t="s">
        <v>121</v>
      </c>
      <c r="G74" s="4" t="s">
        <v>189</v>
      </c>
      <c r="H74" s="6">
        <v>502964.28</v>
      </c>
      <c r="I74" s="6">
        <f>567355.88</f>
        <v>567355.88</v>
      </c>
      <c r="J74" s="6">
        <v>121231.6</v>
      </c>
      <c r="K74" s="6">
        <v>121231.6</v>
      </c>
      <c r="L74" s="6">
        <v>121231.6</v>
      </c>
      <c r="M74" s="6">
        <v>121231.6</v>
      </c>
      <c r="N74" s="7" t="s">
        <v>191</v>
      </c>
      <c r="O74" s="7" t="s">
        <v>192</v>
      </c>
      <c r="P74" s="2" t="s">
        <v>53</v>
      </c>
      <c r="Q74" s="3">
        <v>43738</v>
      </c>
      <c r="R74" s="3">
        <v>43746</v>
      </c>
      <c r="S74" s="10"/>
    </row>
    <row r="75" spans="1:19" x14ac:dyDescent="0.25">
      <c r="A75" s="2">
        <v>2019</v>
      </c>
      <c r="B75" s="3">
        <v>43647</v>
      </c>
      <c r="C75" s="3">
        <v>43738</v>
      </c>
      <c r="D75" s="8">
        <v>5000</v>
      </c>
      <c r="E75" s="8">
        <v>5200</v>
      </c>
      <c r="F75" s="4" t="s">
        <v>122</v>
      </c>
      <c r="G75" s="4" t="s">
        <v>190</v>
      </c>
      <c r="H75" s="6">
        <v>0</v>
      </c>
      <c r="I75" s="6">
        <f>13000</f>
        <v>13000</v>
      </c>
      <c r="J75" s="6">
        <v>7211</v>
      </c>
      <c r="K75" s="6">
        <v>7211</v>
      </c>
      <c r="L75" s="6">
        <v>7211</v>
      </c>
      <c r="M75" s="6">
        <v>7211</v>
      </c>
      <c r="N75" s="7" t="s">
        <v>191</v>
      </c>
      <c r="O75" s="7" t="s">
        <v>192</v>
      </c>
      <c r="P75" s="2" t="s">
        <v>53</v>
      </c>
      <c r="Q75" s="3">
        <v>43738</v>
      </c>
      <c r="R75" s="3">
        <v>43746</v>
      </c>
      <c r="S75" s="10"/>
    </row>
  </sheetData>
  <mergeCells count="8">
    <mergeCell ref="S8:S75"/>
    <mergeCell ref="A6:S6"/>
    <mergeCell ref="A2:C2"/>
    <mergeCell ref="D2:F2"/>
    <mergeCell ref="G2:I2"/>
    <mergeCell ref="A3:C3"/>
    <mergeCell ref="D3:F3"/>
    <mergeCell ref="G3:I3"/>
  </mergeCells>
  <hyperlinks>
    <hyperlink ref="N8" r:id="rId1" display="http://encino.colson.edu.mx/Transparencia/recfin/ANEXO VARIACIONES.pdf"/>
    <hyperlink ref="O8" r:id="rId2"/>
    <hyperlink ref="N9:N28" r:id="rId3" display="http://encino.colson.edu.mx/Transparencia/recfin/ANEXO VARIACIONES.pdf"/>
    <hyperlink ref="N29" r:id="rId4" display="http://encino.colson.edu.mx/Transparencia/recfin/ANEXO VARIACIONES.pdf"/>
    <hyperlink ref="N30:N47" r:id="rId5" display="http://encino.colson.edu.mx/Transparencia/recfin/ANEXO VARIACIONES.pdf"/>
    <hyperlink ref="N48" r:id="rId6" display="http://encino.colson.edu.mx/Transparencia/recfin/ANEXO VARIACIONES.pdf"/>
    <hyperlink ref="N49:N68" r:id="rId7" display="http://encino.colson.edu.mx/Transparencia/recfin/ANEXO VARIACIONES.pdf"/>
    <hyperlink ref="N69" r:id="rId8" display="http://encino.colson.edu.mx/Transparencia/recfin/ANEXO VARIACIONES.pdf"/>
    <hyperlink ref="N70:N75" r:id="rId9" display="http://encino.colson.edu.mx/Transparencia/recfin/ANEXO VARIACIONES.pdf"/>
    <hyperlink ref="O9:O75" r:id="rId10" display="http://encino.colson.edu.mx/Transparencia/recfin/ETCA-II-13.pdf"/>
  </hyperlinks>
  <pageMargins left="0.7" right="0.7" top="0.75" bottom="0.75" header="0.3" footer="0.3"/>
  <pageSetup orientation="portrait" r:id="rId11"/>
  <ignoredErrors>
    <ignoredError sqref="F8:F7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8</ItemDisplayOrder>
  </documentManagement>
</p:properties>
</file>

<file path=customXml/itemProps1.xml><?xml version="1.0" encoding="utf-8"?>
<ds:datastoreItem xmlns:ds="http://schemas.openxmlformats.org/officeDocument/2006/customXml" ds:itemID="{F45B00ED-243D-42CB-B8E6-7BE11B0F7241}"/>
</file>

<file path=customXml/itemProps2.xml><?xml version="1.0" encoding="utf-8"?>
<ds:datastoreItem xmlns:ds="http://schemas.openxmlformats.org/officeDocument/2006/customXml" ds:itemID="{B630BA19-9BFB-4D2D-8D9C-27AFD985ED19}"/>
</file>

<file path=customXml/itemProps3.xml><?xml version="1.0" encoding="utf-8"?>
<ds:datastoreItem xmlns:ds="http://schemas.openxmlformats.org/officeDocument/2006/customXml" ds:itemID="{9AFED6AD-3C33-45C2-AF82-CC3C960480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Capitulo,Concepto y Partida (Tercer trimestre 2019)</dc:title>
  <dc:creator>Apache POI</dc:creator>
  <cp:lastModifiedBy>Alma A. Echeagaray Lara</cp:lastModifiedBy>
  <dcterms:created xsi:type="dcterms:W3CDTF">2019-10-18T17:42:39Z</dcterms:created>
  <dcterms:modified xsi:type="dcterms:W3CDTF">2019-10-21T20:38:32Z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